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579" activeTab="1"/>
  </bookViews>
  <sheets>
    <sheet name="كشف المرتبات" sheetId="1" r:id="rId1"/>
    <sheet name="تسوية كسب العمل" sheetId="2" r:id="rId2"/>
  </sheets>
  <definedNames>
    <definedName name="_xlnm._FilterDatabase" localSheetId="0" hidden="1">'كشف المرتبات'!$B$4:$C$15</definedName>
    <definedName name="_xlnm.Criteria" localSheetId="0">'كشف المرتبات'!$C$4:$C$13</definedName>
  </definedNames>
  <calcPr calcId="152511"/>
</workbook>
</file>

<file path=xl/calcChain.xml><?xml version="1.0" encoding="utf-8"?>
<calcChain xmlns="http://schemas.openxmlformats.org/spreadsheetml/2006/main">
  <c r="F5" i="2" l="1"/>
  <c r="F12" i="2" s="1"/>
  <c r="J12" i="2"/>
  <c r="I12" i="2"/>
  <c r="G12" i="2"/>
  <c r="E12" i="2"/>
  <c r="D12" i="2"/>
  <c r="C12" i="2"/>
  <c r="N7" i="2"/>
  <c r="N8" i="2"/>
  <c r="N9" i="2"/>
  <c r="N10" i="2"/>
  <c r="N11" i="2"/>
  <c r="N6" i="2"/>
  <c r="I22" i="2"/>
  <c r="K24" i="2"/>
  <c r="K23" i="2"/>
  <c r="I23" i="2"/>
  <c r="I24" i="2"/>
  <c r="L11" i="2"/>
  <c r="L10" i="2"/>
  <c r="L6" i="2"/>
  <c r="G6" i="2"/>
  <c r="G7" i="2"/>
  <c r="G8" i="2"/>
  <c r="G9" i="2"/>
  <c r="G10" i="2"/>
  <c r="G11" i="2"/>
  <c r="G5" i="2"/>
  <c r="C6" i="2"/>
  <c r="F6" i="2" s="1"/>
  <c r="K6" i="2" s="1"/>
  <c r="C7" i="2"/>
  <c r="F7" i="2" s="1"/>
  <c r="K7" i="2" s="1"/>
  <c r="L7" i="2" s="1"/>
  <c r="C8" i="2"/>
  <c r="F8" i="2" s="1"/>
  <c r="K8" i="2" s="1"/>
  <c r="L8" i="2" s="1"/>
  <c r="C9" i="2"/>
  <c r="F9" i="2" s="1"/>
  <c r="K9" i="2" s="1"/>
  <c r="L9" i="2" s="1"/>
  <c r="C10" i="2"/>
  <c r="F10" i="2" s="1"/>
  <c r="K10" i="2" s="1"/>
  <c r="C11" i="2"/>
  <c r="F11" i="2" s="1"/>
  <c r="K11" i="2" s="1"/>
  <c r="C5" i="2"/>
  <c r="K5" i="2" s="1"/>
  <c r="L5" i="2" s="1"/>
  <c r="N5" i="2" s="1"/>
  <c r="N12" i="2" s="1"/>
  <c r="B6" i="2"/>
  <c r="B7" i="2"/>
  <c r="B8" i="2"/>
  <c r="B9" i="2"/>
  <c r="B10" i="2"/>
  <c r="B11" i="2"/>
  <c r="B5" i="2"/>
  <c r="A6" i="2"/>
  <c r="A7" i="2"/>
  <c r="A8" i="2"/>
  <c r="A9" i="2"/>
  <c r="A10" i="2"/>
  <c r="A11" i="2"/>
  <c r="A12" i="2"/>
  <c r="A5" i="2"/>
  <c r="N8" i="1"/>
  <c r="O8" i="1" s="1"/>
  <c r="N9" i="1"/>
  <c r="N10" i="1"/>
  <c r="O10" i="1" s="1"/>
  <c r="N11" i="1"/>
  <c r="O11" i="1" s="1"/>
  <c r="N12" i="1"/>
  <c r="O12" i="1" s="1"/>
  <c r="N13" i="1"/>
  <c r="O13" i="1" s="1"/>
  <c r="N7" i="1"/>
  <c r="V8" i="1"/>
  <c r="V9" i="1"/>
  <c r="V10" i="1"/>
  <c r="V11" i="1"/>
  <c r="V12" i="1"/>
  <c r="V13" i="1"/>
  <c r="V7" i="1"/>
  <c r="P14" i="1"/>
  <c r="O9" i="1"/>
  <c r="O7" i="1"/>
  <c r="H14" i="1"/>
  <c r="I14" i="1"/>
  <c r="J14" i="1"/>
  <c r="K14" i="1"/>
  <c r="M14" i="1"/>
  <c r="Q14" i="1"/>
  <c r="R14" i="1"/>
  <c r="S14" i="1"/>
  <c r="T14" i="1"/>
  <c r="U14" i="1"/>
  <c r="F14" i="1"/>
  <c r="G14" i="1"/>
  <c r="E14" i="1"/>
  <c r="L12" i="2" l="1"/>
  <c r="K12" i="2"/>
  <c r="W11" i="1"/>
  <c r="W10" i="1"/>
  <c r="W8" i="1"/>
  <c r="W12" i="1"/>
  <c r="W7" i="1"/>
  <c r="W13" i="1"/>
  <c r="W9" i="1"/>
  <c r="V14" i="1"/>
  <c r="O14" i="1"/>
  <c r="W14" i="1" l="1"/>
</calcChain>
</file>

<file path=xl/sharedStrings.xml><?xml version="1.0" encoding="utf-8"?>
<sst xmlns="http://schemas.openxmlformats.org/spreadsheetml/2006/main" count="84" uniqueCount="72">
  <si>
    <t xml:space="preserve">كشف مرتبات العاملين </t>
  </si>
  <si>
    <t>مسلسل</t>
  </si>
  <si>
    <t>اسم الموظف</t>
  </si>
  <si>
    <t>الوظيفة</t>
  </si>
  <si>
    <t xml:space="preserve">الحالة التامينية </t>
  </si>
  <si>
    <t>بيانات الموظف</t>
  </si>
  <si>
    <t xml:space="preserve">الراتب الأساسي </t>
  </si>
  <si>
    <t>الراتب المتغير</t>
  </si>
  <si>
    <t>اجمالي الدخل</t>
  </si>
  <si>
    <t xml:space="preserve">حوافز </t>
  </si>
  <si>
    <t xml:space="preserve">مكافاءات </t>
  </si>
  <si>
    <t>منح</t>
  </si>
  <si>
    <t xml:space="preserve">علاوات </t>
  </si>
  <si>
    <t>عمولات</t>
  </si>
  <si>
    <t>البدلات</t>
  </si>
  <si>
    <t>الاستحقاقات</t>
  </si>
  <si>
    <t>الاستقطاعات</t>
  </si>
  <si>
    <t>نصيب الموظف من التامينات</t>
  </si>
  <si>
    <t>أعباء عائلية</t>
  </si>
  <si>
    <t>ضريبة كسب العمل</t>
  </si>
  <si>
    <t xml:space="preserve">جزاءات </t>
  </si>
  <si>
    <t>تأخير</t>
  </si>
  <si>
    <t>استئذان</t>
  </si>
  <si>
    <t>سلف</t>
  </si>
  <si>
    <t>اجمالي الاستقطاعات</t>
  </si>
  <si>
    <t>صافي المستحق</t>
  </si>
  <si>
    <t>أسماء محسن</t>
  </si>
  <si>
    <t>صلاح حسام</t>
  </si>
  <si>
    <t>اسلام جاد</t>
  </si>
  <si>
    <t>هشام خالد</t>
  </si>
  <si>
    <t>امير عابد</t>
  </si>
  <si>
    <t>فوزي إبراهيم</t>
  </si>
  <si>
    <t>اتش ار</t>
  </si>
  <si>
    <t>بوفية</t>
  </si>
  <si>
    <t>سواق</t>
  </si>
  <si>
    <t>مندوب</t>
  </si>
  <si>
    <t>محاسب</t>
  </si>
  <si>
    <t>مدير مالي</t>
  </si>
  <si>
    <t>عبدة احمد</t>
  </si>
  <si>
    <t>سكرتيرة</t>
  </si>
  <si>
    <t>الإجمالي</t>
  </si>
  <si>
    <t>مؤمن</t>
  </si>
  <si>
    <t>اجمالي المتغير</t>
  </si>
  <si>
    <t>نصيب الموظف من التامينات الاجنماعية</t>
  </si>
  <si>
    <t>اجمالي الاستحقاقات</t>
  </si>
  <si>
    <t xml:space="preserve">مسلسل </t>
  </si>
  <si>
    <t>اعفاء شخصي</t>
  </si>
  <si>
    <t>وعاء صافي الدخل</t>
  </si>
  <si>
    <r>
      <t xml:space="preserve">ضريبة كسب العمل </t>
    </r>
    <r>
      <rPr>
        <sz val="11"/>
        <color theme="1"/>
        <rFont val="Arial"/>
        <family val="2"/>
      </rPr>
      <t xml:space="preserve">: تقسم هذه الضريبة الي شرائح كالتالي : </t>
    </r>
  </si>
  <si>
    <t xml:space="preserve">الشريحة </t>
  </si>
  <si>
    <t>من</t>
  </si>
  <si>
    <t>الي</t>
  </si>
  <si>
    <t>سعر الضريبة</t>
  </si>
  <si>
    <t>الفرق</t>
  </si>
  <si>
    <t>نسبة الاعفاء الضريبي</t>
  </si>
  <si>
    <t xml:space="preserve">الاولي </t>
  </si>
  <si>
    <t>صفر</t>
  </si>
  <si>
    <t>صفر %</t>
  </si>
  <si>
    <t>لا يوجد</t>
  </si>
  <si>
    <t xml:space="preserve">الثانية </t>
  </si>
  <si>
    <t xml:space="preserve">الثالثة </t>
  </si>
  <si>
    <t>الرابعة</t>
  </si>
  <si>
    <t xml:space="preserve">الخامسة </t>
  </si>
  <si>
    <t xml:space="preserve">ملا نهاية </t>
  </si>
  <si>
    <t>ملا نهاية</t>
  </si>
  <si>
    <t>الضريبة المستحقة سنويا</t>
  </si>
  <si>
    <t>الضريبة المستحقة شهريا</t>
  </si>
  <si>
    <t>نسبة متمم الضريبة بعد طرح الاعفاء</t>
  </si>
  <si>
    <t>اجمالي الضريبة المستقطعة</t>
  </si>
  <si>
    <t xml:space="preserve">صافي الضريبة </t>
  </si>
  <si>
    <r>
      <t>تسوية ضريبة كسب العمل للأشخاص الطبيعيين</t>
    </r>
    <r>
      <rPr>
        <b/>
        <sz val="14"/>
        <color theme="1"/>
        <rFont val="Arial"/>
        <family val="2"/>
        <scheme val="minor"/>
      </rPr>
      <t xml:space="preserve"> </t>
    </r>
    <r>
      <rPr>
        <b/>
        <u/>
        <sz val="14"/>
        <color theme="1"/>
        <rFont val="Arial"/>
        <family val="2"/>
        <scheme val="minor"/>
      </rPr>
      <t xml:space="preserve">سنويا </t>
    </r>
  </si>
  <si>
    <t>نصيب من الرباح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</si>
</sst>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ج.م.‏&quot;\ * #,##0.00_-;_-&quot;ج.م.‏&quot;\ * #,##0.00\-;_-&quot;ج.م.‏&quot;\ * &quot;-&quot;??_-;_-@_-"/>
  </numFmts>
  <fonts count="9" x14ac:knownFonts="1">
    <font>
      <sz val="11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b/>
      <sz val="20"/>
      <color theme="1"/>
      <name val="Aharoni"/>
      <charset val="177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44" fontId="2" fillId="0" borderId="4" xfId="0" applyNumberFormat="1" applyFont="1" applyBorder="1" applyAlignment="1">
      <alignment horizontal="center"/>
    </xf>
    <xf numFmtId="44" fontId="2" fillId="0" borderId="0" xfId="0" applyNumberFormat="1" applyFont="1"/>
    <xf numFmtId="44" fontId="2" fillId="0" borderId="5" xfId="0" applyNumberFormat="1" applyFont="1" applyBorder="1" applyAlignment="1">
      <alignment horizontal="center"/>
    </xf>
    <xf numFmtId="44" fontId="0" fillId="0" borderId="0" xfId="0" applyNumberFormat="1"/>
    <xf numFmtId="0" fontId="3" fillId="0" borderId="0" xfId="0" applyFont="1" applyAlignment="1">
      <alignment horizontal="right" vertical="center" readingOrder="2"/>
    </xf>
    <xf numFmtId="0" fontId="4" fillId="5" borderId="13" xfId="0" applyFont="1" applyFill="1" applyBorder="1" applyAlignment="1">
      <alignment horizontal="center" vertical="center" wrapText="1" readingOrder="2"/>
    </xf>
    <xf numFmtId="0" fontId="4" fillId="5" borderId="14" xfId="0" applyFont="1" applyFill="1" applyBorder="1" applyAlignment="1">
      <alignment horizontal="center" vertical="center" wrapText="1" readingOrder="2"/>
    </xf>
    <xf numFmtId="0" fontId="4" fillId="5" borderId="14" xfId="0" applyFont="1" applyFill="1" applyBorder="1" applyAlignment="1">
      <alignment horizontal="right" vertical="center" wrapText="1" readingOrder="2"/>
    </xf>
    <xf numFmtId="9" fontId="0" fillId="0" borderId="0" xfId="0" applyNumberFormat="1"/>
    <xf numFmtId="0" fontId="5" fillId="0" borderId="15" xfId="0" applyFont="1" applyBorder="1" applyAlignment="1">
      <alignment horizontal="center" vertical="center" wrapText="1" readingOrder="2"/>
    </xf>
    <xf numFmtId="0" fontId="5" fillId="0" borderId="16" xfId="0" applyFont="1" applyBorder="1" applyAlignment="1">
      <alignment horizontal="center" vertical="center" wrapText="1" readingOrder="2"/>
    </xf>
    <xf numFmtId="9" fontId="5" fillId="0" borderId="16" xfId="0" applyNumberFormat="1" applyFont="1" applyBorder="1" applyAlignment="1">
      <alignment horizontal="center" vertical="center" wrapText="1" readingOrder="2"/>
    </xf>
    <xf numFmtId="10" fontId="5" fillId="0" borderId="16" xfId="0" applyNumberFormat="1" applyFont="1" applyBorder="1" applyAlignment="1">
      <alignment horizontal="center" vertical="center" wrapText="1" readingOrder="2"/>
    </xf>
    <xf numFmtId="16" fontId="0" fillId="0" borderId="0" xfId="0" applyNumberFormat="1"/>
    <xf numFmtId="44" fontId="0" fillId="0" borderId="13" xfId="0" applyNumberFormat="1" applyBorder="1"/>
    <xf numFmtId="44" fontId="2" fillId="0" borderId="1" xfId="0" applyNumberFormat="1" applyFont="1" applyBorder="1" applyAlignment="1" applyProtection="1">
      <alignment horizontal="center" vertical="center"/>
    </xf>
    <xf numFmtId="44" fontId="2" fillId="7" borderId="1" xfId="0" applyNumberFormat="1" applyFont="1" applyFill="1" applyBorder="1" applyAlignment="1" applyProtection="1">
      <alignment horizontal="center" vertical="center"/>
    </xf>
    <xf numFmtId="0" fontId="2" fillId="7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</xf>
    <xf numFmtId="0" fontId="8" fillId="0" borderId="0" xfId="0" applyFont="1"/>
    <xf numFmtId="0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44" fontId="2" fillId="0" borderId="3" xfId="0" applyNumberFormat="1" applyFont="1" applyBorder="1" applyAlignment="1">
      <alignment horizontal="center" vertical="center"/>
    </xf>
    <xf numFmtId="44" fontId="2" fillId="0" borderId="7" xfId="0" applyNumberFormat="1" applyFont="1" applyBorder="1" applyAlignment="1">
      <alignment horizontal="center" vertical="center"/>
    </xf>
    <xf numFmtId="44" fontId="2" fillId="0" borderId="11" xfId="0" applyNumberFormat="1" applyFont="1" applyBorder="1" applyAlignment="1">
      <alignment horizontal="center" vertical="center"/>
    </xf>
    <xf numFmtId="44" fontId="2" fillId="0" borderId="8" xfId="0" applyNumberFormat="1" applyFont="1" applyBorder="1" applyAlignment="1">
      <alignment horizontal="center" vertical="center"/>
    </xf>
    <xf numFmtId="44" fontId="2" fillId="0" borderId="9" xfId="0" applyNumberFormat="1" applyFont="1" applyBorder="1" applyAlignment="1">
      <alignment horizontal="center" vertical="center"/>
    </xf>
    <xf numFmtId="44" fontId="2" fillId="0" borderId="12" xfId="0" applyNumberFormat="1" applyFont="1" applyBorder="1" applyAlignment="1">
      <alignment horizontal="center" vertical="center"/>
    </xf>
    <xf numFmtId="44" fontId="2" fillId="0" borderId="10" xfId="0" applyNumberFormat="1" applyFont="1" applyBorder="1" applyAlignment="1">
      <alignment horizontal="center" vertical="center"/>
    </xf>
    <xf numFmtId="44" fontId="2" fillId="0" borderId="7" xfId="0" applyNumberFormat="1" applyFont="1" applyBorder="1" applyAlignment="1">
      <alignment horizontal="center"/>
    </xf>
    <xf numFmtId="44" fontId="2" fillId="0" borderId="8" xfId="0" applyNumberFormat="1" applyFont="1" applyBorder="1" applyAlignment="1">
      <alignment horizontal="center"/>
    </xf>
    <xf numFmtId="44" fontId="2" fillId="0" borderId="9" xfId="0" applyNumberFormat="1" applyFont="1" applyBorder="1" applyAlignment="1">
      <alignment horizontal="center"/>
    </xf>
    <xf numFmtId="44" fontId="2" fillId="0" borderId="10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44" fontId="2" fillId="0" borderId="4" xfId="0" applyNumberFormat="1" applyFont="1" applyBorder="1" applyAlignment="1">
      <alignment horizontal="center"/>
    </xf>
    <xf numFmtId="44" fontId="2" fillId="0" borderId="5" xfId="0" applyNumberFormat="1" applyFont="1" applyBorder="1" applyAlignment="1">
      <alignment horizontal="center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4" fontId="2" fillId="0" borderId="1" xfId="0" applyNumberFormat="1" applyFont="1" applyBorder="1" applyAlignment="1" applyProtection="1">
      <alignment horizontal="center" vertical="center"/>
    </xf>
    <xf numFmtId="44" fontId="2" fillId="7" borderId="1" xfId="0" applyNumberFormat="1" applyFont="1" applyFill="1" applyBorder="1" applyAlignment="1" applyProtection="1">
      <alignment horizontal="center" vertical="center"/>
    </xf>
    <xf numFmtId="0" fontId="0" fillId="0" borderId="13" xfId="0" applyBorder="1"/>
    <xf numFmtId="44" fontId="2" fillId="0" borderId="2" xfId="0" applyNumberFormat="1" applyFont="1" applyBorder="1" applyAlignment="1" applyProtection="1">
      <alignment horizontal="center" vertical="center"/>
    </xf>
    <xf numFmtId="44" fontId="2" fillId="0" borderId="3" xfId="0" applyNumberFormat="1" applyFont="1" applyBorder="1" applyAlignment="1" applyProtection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rightToLeft="1" zoomScaleNormal="100" zoomScaleSheetLayoutView="5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18" sqref="G18"/>
    </sheetView>
  </sheetViews>
  <sheetFormatPr defaultRowHeight="14.25" x14ac:dyDescent="0.2"/>
  <cols>
    <col min="1" max="1" width="9.25" style="1" bestFit="1" customWidth="1"/>
    <col min="2" max="2" width="18.125" bestFit="1" customWidth="1"/>
    <col min="4" max="5" width="18.125" bestFit="1" customWidth="1"/>
    <col min="6" max="6" width="14.5" bestFit="1" customWidth="1"/>
    <col min="7" max="7" width="11.25" bestFit="1" customWidth="1"/>
    <col min="8" max="9" width="9.75" bestFit="1" customWidth="1"/>
    <col min="10" max="10" width="8.625" bestFit="1" customWidth="1"/>
    <col min="11" max="11" width="8.75" bestFit="1" customWidth="1"/>
    <col min="12" max="12" width="10.875" customWidth="1"/>
    <col min="13" max="13" width="9.125" bestFit="1" customWidth="1"/>
    <col min="14" max="14" width="14.875" bestFit="1" customWidth="1"/>
    <col min="15" max="15" width="22.5" bestFit="1" customWidth="1"/>
    <col min="16" max="16" width="43" bestFit="1" customWidth="1"/>
    <col min="17" max="17" width="21.625" bestFit="1" customWidth="1"/>
    <col min="18" max="18" width="14.5" bestFit="1" customWidth="1"/>
    <col min="19" max="20" width="9.125" bestFit="1" customWidth="1"/>
    <col min="21" max="21" width="14.5" bestFit="1" customWidth="1"/>
    <col min="22" max="22" width="22.75" bestFit="1" customWidth="1"/>
    <col min="23" max="23" width="16.625" bestFit="1" customWidth="1"/>
  </cols>
  <sheetData>
    <row r="1" spans="1:23" ht="25.5" customHeight="1" x14ac:dyDescent="0.2">
      <c r="G1" s="52" t="s">
        <v>0</v>
      </c>
      <c r="H1" s="52"/>
      <c r="I1" s="52"/>
      <c r="J1" s="52"/>
    </row>
    <row r="2" spans="1:23" x14ac:dyDescent="0.2">
      <c r="G2" s="52"/>
      <c r="H2" s="52"/>
      <c r="I2" s="52"/>
      <c r="J2" s="52"/>
    </row>
    <row r="3" spans="1:23" s="21" customFormat="1" ht="26.25" x14ac:dyDescent="0.4">
      <c r="A3" s="53" t="s">
        <v>5</v>
      </c>
      <c r="B3" s="53"/>
      <c r="C3" s="53"/>
      <c r="D3" s="53"/>
      <c r="E3" s="54" t="s">
        <v>15</v>
      </c>
      <c r="F3" s="54"/>
      <c r="G3" s="54"/>
      <c r="H3" s="54"/>
      <c r="I3" s="54"/>
      <c r="J3" s="54"/>
      <c r="K3" s="54"/>
      <c r="L3" s="54"/>
      <c r="M3" s="54"/>
      <c r="N3" s="37" t="s">
        <v>42</v>
      </c>
      <c r="O3" s="45" t="s">
        <v>44</v>
      </c>
      <c r="P3" s="55" t="s">
        <v>16</v>
      </c>
      <c r="Q3" s="55"/>
      <c r="R3" s="55"/>
      <c r="S3" s="55"/>
      <c r="T3" s="55"/>
      <c r="U3" s="55"/>
      <c r="V3" s="45" t="s">
        <v>24</v>
      </c>
      <c r="W3" s="45" t="s">
        <v>25</v>
      </c>
    </row>
    <row r="4" spans="1:23" s="21" customFormat="1" ht="26.25" x14ac:dyDescent="0.4">
      <c r="A4" s="45" t="s">
        <v>1</v>
      </c>
      <c r="B4" s="45" t="s">
        <v>2</v>
      </c>
      <c r="C4" s="45" t="s">
        <v>3</v>
      </c>
      <c r="D4" s="45" t="s">
        <v>4</v>
      </c>
      <c r="E4" s="37" t="s">
        <v>6</v>
      </c>
      <c r="F4" s="54" t="s">
        <v>7</v>
      </c>
      <c r="G4" s="54"/>
      <c r="H4" s="54"/>
      <c r="I4" s="54"/>
      <c r="J4" s="54"/>
      <c r="K4" s="54"/>
      <c r="L4" s="54"/>
      <c r="M4" s="54"/>
      <c r="N4" s="38"/>
      <c r="O4" s="46"/>
      <c r="P4" s="42" t="s">
        <v>43</v>
      </c>
      <c r="Q4" s="42" t="s">
        <v>19</v>
      </c>
      <c r="R4" s="42" t="s">
        <v>20</v>
      </c>
      <c r="S4" s="42" t="s">
        <v>21</v>
      </c>
      <c r="T4" s="42" t="s">
        <v>22</v>
      </c>
      <c r="U4" s="42" t="s">
        <v>23</v>
      </c>
      <c r="V4" s="46"/>
      <c r="W4" s="46"/>
    </row>
    <row r="5" spans="1:23" s="21" customFormat="1" ht="26.25" x14ac:dyDescent="0.4">
      <c r="A5" s="46"/>
      <c r="B5" s="46"/>
      <c r="C5" s="46"/>
      <c r="D5" s="46"/>
      <c r="E5" s="38"/>
      <c r="F5" s="37" t="s">
        <v>9</v>
      </c>
      <c r="G5" s="37" t="s">
        <v>10</v>
      </c>
      <c r="H5" s="37" t="s">
        <v>11</v>
      </c>
      <c r="I5" s="37" t="s">
        <v>12</v>
      </c>
      <c r="J5" s="37" t="s">
        <v>13</v>
      </c>
      <c r="K5" s="48" t="s">
        <v>71</v>
      </c>
      <c r="L5" s="49"/>
      <c r="M5" s="37" t="s">
        <v>14</v>
      </c>
      <c r="N5" s="38"/>
      <c r="O5" s="46"/>
      <c r="P5" s="43"/>
      <c r="Q5" s="43"/>
      <c r="R5" s="43"/>
      <c r="S5" s="43"/>
      <c r="T5" s="43"/>
      <c r="U5" s="43"/>
      <c r="V5" s="46"/>
      <c r="W5" s="46"/>
    </row>
    <row r="6" spans="1:23" s="21" customFormat="1" ht="26.25" x14ac:dyDescent="0.4">
      <c r="A6" s="47"/>
      <c r="B6" s="47"/>
      <c r="C6" s="47"/>
      <c r="D6" s="47"/>
      <c r="E6" s="39"/>
      <c r="F6" s="39"/>
      <c r="G6" s="39"/>
      <c r="H6" s="39"/>
      <c r="I6" s="39"/>
      <c r="J6" s="39"/>
      <c r="K6" s="50"/>
      <c r="L6" s="51"/>
      <c r="M6" s="39"/>
      <c r="N6" s="39"/>
      <c r="O6" s="47"/>
      <c r="P6" s="44"/>
      <c r="Q6" s="44"/>
      <c r="R6" s="44"/>
      <c r="S6" s="44"/>
      <c r="T6" s="44"/>
      <c r="U6" s="44"/>
      <c r="V6" s="47"/>
      <c r="W6" s="47"/>
    </row>
    <row r="7" spans="1:23" s="24" customFormat="1" ht="20.100000000000001" customHeight="1" x14ac:dyDescent="0.2">
      <c r="A7" s="22">
        <v>1</v>
      </c>
      <c r="B7" s="23" t="s">
        <v>26</v>
      </c>
      <c r="C7" s="23" t="s">
        <v>39</v>
      </c>
      <c r="D7" s="23" t="s">
        <v>41</v>
      </c>
      <c r="E7" s="23">
        <v>2500</v>
      </c>
      <c r="F7" s="23"/>
      <c r="G7" s="23"/>
      <c r="H7" s="23"/>
      <c r="I7" s="23"/>
      <c r="J7" s="23"/>
      <c r="K7" s="25"/>
      <c r="L7" s="26"/>
      <c r="M7" s="23"/>
      <c r="N7" s="23">
        <f>SUM(F7:M7)</f>
        <v>0</v>
      </c>
      <c r="O7" s="23">
        <f>E7+N7</f>
        <v>2500</v>
      </c>
      <c r="P7" s="23">
        <v>126</v>
      </c>
      <c r="Q7" s="23">
        <v>16.860000000000003</v>
      </c>
      <c r="R7" s="23">
        <v>200</v>
      </c>
      <c r="S7" s="23"/>
      <c r="T7" s="23"/>
      <c r="U7" s="23"/>
      <c r="V7" s="23">
        <f>SUM(P7:U7)</f>
        <v>342.86</v>
      </c>
      <c r="W7" s="23">
        <f>O7-V7</f>
        <v>2157.14</v>
      </c>
    </row>
    <row r="8" spans="1:23" s="24" customFormat="1" ht="20.100000000000001" customHeight="1" x14ac:dyDescent="0.2">
      <c r="A8" s="22">
        <v>2</v>
      </c>
      <c r="B8" s="23" t="s">
        <v>27</v>
      </c>
      <c r="C8" s="23" t="s">
        <v>32</v>
      </c>
      <c r="D8" s="23" t="s">
        <v>41</v>
      </c>
      <c r="E8" s="23">
        <v>4000</v>
      </c>
      <c r="F8" s="23"/>
      <c r="G8" s="23"/>
      <c r="H8" s="23"/>
      <c r="I8" s="23"/>
      <c r="J8" s="23"/>
      <c r="K8" s="25"/>
      <c r="L8" s="26"/>
      <c r="M8" s="23"/>
      <c r="N8" s="23">
        <f t="shared" ref="N8:N13" si="0">SUM(F8:M8)</f>
        <v>0</v>
      </c>
      <c r="O8" s="23">
        <f t="shared" ref="O8:O13" si="1">E8+N8</f>
        <v>4000</v>
      </c>
      <c r="P8" s="23">
        <v>126</v>
      </c>
      <c r="Q8" s="23">
        <v>27.5</v>
      </c>
      <c r="R8" s="23"/>
      <c r="S8" s="23"/>
      <c r="T8" s="23"/>
      <c r="U8" s="23"/>
      <c r="V8" s="23">
        <f t="shared" ref="V8:V13" si="2">SUM(P8:U8)</f>
        <v>153.5</v>
      </c>
      <c r="W8" s="23">
        <f t="shared" ref="W8:W13" si="3">O8-V8</f>
        <v>3846.5</v>
      </c>
    </row>
    <row r="9" spans="1:23" s="24" customFormat="1" ht="20.100000000000001" customHeight="1" x14ac:dyDescent="0.2">
      <c r="A9" s="22">
        <v>3</v>
      </c>
      <c r="B9" s="23" t="s">
        <v>38</v>
      </c>
      <c r="C9" s="23" t="s">
        <v>33</v>
      </c>
      <c r="D9" s="23" t="s">
        <v>41</v>
      </c>
      <c r="E9" s="23">
        <v>2000</v>
      </c>
      <c r="F9" s="23"/>
      <c r="G9" s="23"/>
      <c r="H9" s="23"/>
      <c r="I9" s="23"/>
      <c r="J9" s="23"/>
      <c r="K9" s="25"/>
      <c r="L9" s="26"/>
      <c r="M9" s="23"/>
      <c r="N9" s="23">
        <f t="shared" si="0"/>
        <v>0</v>
      </c>
      <c r="O9" s="23">
        <f t="shared" si="1"/>
        <v>2000</v>
      </c>
      <c r="P9" s="23">
        <v>126</v>
      </c>
      <c r="Q9" s="23">
        <v>9.3600000000000012</v>
      </c>
      <c r="R9" s="23"/>
      <c r="S9" s="23"/>
      <c r="T9" s="23"/>
      <c r="U9" s="23">
        <v>750</v>
      </c>
      <c r="V9" s="23">
        <f t="shared" si="2"/>
        <v>885.36</v>
      </c>
      <c r="W9" s="23">
        <f t="shared" si="3"/>
        <v>1114.6399999999999</v>
      </c>
    </row>
    <row r="10" spans="1:23" s="24" customFormat="1" ht="20.100000000000001" customHeight="1" x14ac:dyDescent="0.2">
      <c r="A10" s="22">
        <v>4</v>
      </c>
      <c r="B10" s="23" t="s">
        <v>28</v>
      </c>
      <c r="C10" s="23" t="s">
        <v>34</v>
      </c>
      <c r="D10" s="23" t="s">
        <v>41</v>
      </c>
      <c r="E10" s="23">
        <v>2850</v>
      </c>
      <c r="F10" s="23">
        <v>200</v>
      </c>
      <c r="G10" s="23"/>
      <c r="H10" s="23"/>
      <c r="I10" s="23"/>
      <c r="J10" s="23"/>
      <c r="K10" s="25"/>
      <c r="L10" s="26"/>
      <c r="M10" s="23"/>
      <c r="N10" s="23">
        <f t="shared" si="0"/>
        <v>200</v>
      </c>
      <c r="O10" s="23">
        <f t="shared" si="1"/>
        <v>3050</v>
      </c>
      <c r="P10" s="23">
        <v>126</v>
      </c>
      <c r="Q10" s="23">
        <v>22.11</v>
      </c>
      <c r="R10" s="23"/>
      <c r="S10" s="23"/>
      <c r="T10" s="23"/>
      <c r="U10" s="23"/>
      <c r="V10" s="23">
        <f t="shared" si="2"/>
        <v>148.11000000000001</v>
      </c>
      <c r="W10" s="23">
        <f t="shared" si="3"/>
        <v>2901.89</v>
      </c>
    </row>
    <row r="11" spans="1:23" s="24" customFormat="1" ht="20.100000000000001" customHeight="1" x14ac:dyDescent="0.2">
      <c r="A11" s="22">
        <v>5</v>
      </c>
      <c r="B11" s="23" t="s">
        <v>29</v>
      </c>
      <c r="C11" s="23" t="s">
        <v>35</v>
      </c>
      <c r="D11" s="23" t="s">
        <v>41</v>
      </c>
      <c r="E11" s="23">
        <v>2200</v>
      </c>
      <c r="F11" s="23"/>
      <c r="G11" s="23"/>
      <c r="H11" s="23"/>
      <c r="I11" s="23"/>
      <c r="J11" s="23"/>
      <c r="K11" s="25"/>
      <c r="L11" s="26"/>
      <c r="M11" s="23"/>
      <c r="N11" s="23">
        <f t="shared" si="0"/>
        <v>0</v>
      </c>
      <c r="O11" s="23">
        <f t="shared" si="1"/>
        <v>2200</v>
      </c>
      <c r="P11" s="23">
        <v>126</v>
      </c>
      <c r="Q11" s="23">
        <v>12.36</v>
      </c>
      <c r="R11" s="23"/>
      <c r="S11" s="23"/>
      <c r="T11" s="23"/>
      <c r="U11" s="23"/>
      <c r="V11" s="23">
        <f t="shared" si="2"/>
        <v>138.36000000000001</v>
      </c>
      <c r="W11" s="23">
        <f t="shared" si="3"/>
        <v>2061.64</v>
      </c>
    </row>
    <row r="12" spans="1:23" s="24" customFormat="1" ht="20.100000000000001" customHeight="1" x14ac:dyDescent="0.2">
      <c r="A12" s="22">
        <v>6</v>
      </c>
      <c r="B12" s="23" t="s">
        <v>30</v>
      </c>
      <c r="C12" s="23" t="s">
        <v>36</v>
      </c>
      <c r="D12" s="23" t="s">
        <v>41</v>
      </c>
      <c r="E12" s="23">
        <v>3700</v>
      </c>
      <c r="F12" s="23"/>
      <c r="G12" s="23"/>
      <c r="H12" s="23"/>
      <c r="I12" s="23"/>
      <c r="J12" s="23"/>
      <c r="K12" s="25"/>
      <c r="L12" s="26"/>
      <c r="M12" s="23"/>
      <c r="N12" s="23">
        <f t="shared" si="0"/>
        <v>0</v>
      </c>
      <c r="O12" s="23">
        <f t="shared" si="1"/>
        <v>3700</v>
      </c>
      <c r="P12" s="23">
        <v>126</v>
      </c>
      <c r="Q12" s="23">
        <v>27.5</v>
      </c>
      <c r="R12" s="23">
        <v>30</v>
      </c>
      <c r="S12" s="23"/>
      <c r="T12" s="23"/>
      <c r="U12" s="23"/>
      <c r="V12" s="23">
        <f t="shared" si="2"/>
        <v>183.5</v>
      </c>
      <c r="W12" s="23">
        <f t="shared" si="3"/>
        <v>3516.5</v>
      </c>
    </row>
    <row r="13" spans="1:23" s="24" customFormat="1" ht="20.100000000000001" customHeight="1" x14ac:dyDescent="0.2">
      <c r="A13" s="22">
        <v>7</v>
      </c>
      <c r="B13" s="23" t="s">
        <v>31</v>
      </c>
      <c r="C13" s="23" t="s">
        <v>37</v>
      </c>
      <c r="D13" s="23" t="s">
        <v>41</v>
      </c>
      <c r="E13" s="23">
        <v>8000</v>
      </c>
      <c r="F13" s="23">
        <v>500</v>
      </c>
      <c r="G13" s="23"/>
      <c r="H13" s="23"/>
      <c r="I13" s="23"/>
      <c r="J13" s="23"/>
      <c r="K13" s="25"/>
      <c r="L13" s="26"/>
      <c r="M13" s="23"/>
      <c r="N13" s="23">
        <f t="shared" si="0"/>
        <v>500</v>
      </c>
      <c r="O13" s="23">
        <f t="shared" si="1"/>
        <v>8500</v>
      </c>
      <c r="P13" s="23">
        <v>126</v>
      </c>
      <c r="Q13" s="23">
        <v>130.625</v>
      </c>
      <c r="R13" s="23"/>
      <c r="S13" s="23"/>
      <c r="T13" s="23"/>
      <c r="U13" s="23"/>
      <c r="V13" s="23">
        <f t="shared" si="2"/>
        <v>256.625</v>
      </c>
      <c r="W13" s="23">
        <f t="shared" si="3"/>
        <v>8243.375</v>
      </c>
    </row>
    <row r="14" spans="1:23" s="3" customFormat="1" ht="15.75" x14ac:dyDescent="0.25">
      <c r="A14" s="27" t="s">
        <v>40</v>
      </c>
      <c r="B14" s="28"/>
      <c r="C14" s="28"/>
      <c r="D14" s="29"/>
      <c r="E14" s="40">
        <f>SUM(E7:E13)</f>
        <v>25250</v>
      </c>
      <c r="F14" s="40">
        <f t="shared" ref="F14:G14" si="4">SUM(F7:F13)</f>
        <v>700</v>
      </c>
      <c r="G14" s="40">
        <f t="shared" si="4"/>
        <v>0</v>
      </c>
      <c r="H14" s="40">
        <f t="shared" ref="H14" si="5">SUM(H7:H13)</f>
        <v>0</v>
      </c>
      <c r="I14" s="40">
        <f t="shared" ref="I14" si="6">SUM(I7:I13)</f>
        <v>0</v>
      </c>
      <c r="J14" s="40">
        <f t="shared" ref="J14" si="7">SUM(J7:J13)</f>
        <v>0</v>
      </c>
      <c r="K14" s="33">
        <f t="shared" ref="K14" si="8">SUM(K7:K13)</f>
        <v>0</v>
      </c>
      <c r="L14" s="34"/>
      <c r="M14" s="40">
        <f t="shared" ref="M14" si="9">SUM(M7:M13)</f>
        <v>0</v>
      </c>
      <c r="N14" s="2"/>
      <c r="O14" s="40">
        <f t="shared" ref="O14" si="10">SUM(O7:O13)</f>
        <v>25950</v>
      </c>
      <c r="P14" s="40">
        <f t="shared" ref="P14" si="11">SUM(P7:P13)</f>
        <v>882</v>
      </c>
      <c r="Q14" s="40">
        <f t="shared" ref="Q14" si="12">SUM(Q7:Q13)</f>
        <v>246.315</v>
      </c>
      <c r="R14" s="40">
        <f t="shared" ref="R14" si="13">SUM(R7:R13)</f>
        <v>230</v>
      </c>
      <c r="S14" s="40">
        <f t="shared" ref="S14" si="14">SUM(S7:S13)</f>
        <v>0</v>
      </c>
      <c r="T14" s="40">
        <f t="shared" ref="T14" si="15">SUM(T7:T13)</f>
        <v>0</v>
      </c>
      <c r="U14" s="40">
        <f t="shared" ref="U14" si="16">SUM(U7:U13)</f>
        <v>750</v>
      </c>
      <c r="V14" s="40">
        <f t="shared" ref="V14" si="17">SUM(V7:V13)</f>
        <v>2108.3150000000001</v>
      </c>
      <c r="W14" s="40">
        <f t="shared" ref="W14" si="18">SUM(W7:W13)</f>
        <v>23841.684999999998</v>
      </c>
    </row>
    <row r="15" spans="1:23" s="3" customFormat="1" ht="15.75" x14ac:dyDescent="0.25">
      <c r="A15" s="30"/>
      <c r="B15" s="31"/>
      <c r="C15" s="31"/>
      <c r="D15" s="32"/>
      <c r="E15" s="41"/>
      <c r="F15" s="41"/>
      <c r="G15" s="41"/>
      <c r="H15" s="41"/>
      <c r="I15" s="41"/>
      <c r="J15" s="41"/>
      <c r="K15" s="35"/>
      <c r="L15" s="36"/>
      <c r="M15" s="41"/>
      <c r="N15" s="4"/>
      <c r="O15" s="41"/>
      <c r="P15" s="41"/>
      <c r="Q15" s="41"/>
      <c r="R15" s="41"/>
      <c r="S15" s="41"/>
      <c r="T15" s="41"/>
      <c r="U15" s="41"/>
      <c r="V15" s="41"/>
      <c r="W15" s="41"/>
    </row>
  </sheetData>
  <autoFilter ref="B4:C15"/>
  <mergeCells count="52">
    <mergeCell ref="I5:I6"/>
    <mergeCell ref="G1:J2"/>
    <mergeCell ref="C4:C6"/>
    <mergeCell ref="D4:D6"/>
    <mergeCell ref="A3:D3"/>
    <mergeCell ref="E3:M3"/>
    <mergeCell ref="F4:M4"/>
    <mergeCell ref="A4:A6"/>
    <mergeCell ref="E4:E6"/>
    <mergeCell ref="B4:B6"/>
    <mergeCell ref="F5:F6"/>
    <mergeCell ref="G5:G6"/>
    <mergeCell ref="H5:H6"/>
    <mergeCell ref="J5:J6"/>
    <mergeCell ref="M5:M6"/>
    <mergeCell ref="K5:L6"/>
    <mergeCell ref="O3:O6"/>
    <mergeCell ref="P4:P6"/>
    <mergeCell ref="P3:U3"/>
    <mergeCell ref="U4:U6"/>
    <mergeCell ref="V3:V6"/>
    <mergeCell ref="W3:W6"/>
    <mergeCell ref="Q4:Q6"/>
    <mergeCell ref="R4:R6"/>
    <mergeCell ref="S4:S6"/>
    <mergeCell ref="T4:T6"/>
    <mergeCell ref="W14:W15"/>
    <mergeCell ref="M14:M15"/>
    <mergeCell ref="O14:O15"/>
    <mergeCell ref="P14:P15"/>
    <mergeCell ref="Q14:Q15"/>
    <mergeCell ref="R14:R15"/>
    <mergeCell ref="S14:S15"/>
    <mergeCell ref="T14:T15"/>
    <mergeCell ref="U14:U15"/>
    <mergeCell ref="V14:V15"/>
    <mergeCell ref="K13:L13"/>
    <mergeCell ref="A14:D15"/>
    <mergeCell ref="K14:L15"/>
    <mergeCell ref="N3:N6"/>
    <mergeCell ref="K7:L7"/>
    <mergeCell ref="K8:L8"/>
    <mergeCell ref="K9:L9"/>
    <mergeCell ref="K10:L10"/>
    <mergeCell ref="K11:L11"/>
    <mergeCell ref="K12:L12"/>
    <mergeCell ref="E14:E15"/>
    <mergeCell ref="F14:F15"/>
    <mergeCell ref="G14:G15"/>
    <mergeCell ref="H14:H15"/>
    <mergeCell ref="I14:I15"/>
    <mergeCell ref="J14:J15"/>
  </mergeCells>
  <pageMargins left="0.7" right="0.7" top="0.75" bottom="0.75" header="0.3" footer="0.3"/>
  <pageSetup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rightToLeft="1" tabSelected="1" zoomScale="90" zoomScaleNormal="90" workbookViewId="0">
      <selection activeCell="I23" sqref="I23:J23"/>
    </sheetView>
  </sheetViews>
  <sheetFormatPr defaultRowHeight="14.25" x14ac:dyDescent="0.2"/>
  <cols>
    <col min="1" max="1" width="9.75" bestFit="1" customWidth="1"/>
    <col min="3" max="3" width="16.25" bestFit="1" customWidth="1"/>
    <col min="4" max="4" width="11.125" bestFit="1" customWidth="1"/>
    <col min="5" max="5" width="9.25" bestFit="1" customWidth="1"/>
    <col min="6" max="6" width="16.25" bestFit="1" customWidth="1"/>
    <col min="7" max="7" width="13.625" bestFit="1" customWidth="1"/>
    <col min="8" max="8" width="9" customWidth="1"/>
    <col min="9" max="10" width="15.125" bestFit="1" customWidth="1"/>
    <col min="11" max="11" width="16.25" bestFit="1" customWidth="1"/>
    <col min="14" max="14" width="15.75" bestFit="1" customWidth="1"/>
    <col min="15" max="15" width="10.875" bestFit="1" customWidth="1"/>
  </cols>
  <sheetData>
    <row r="1" spans="1:15" ht="18" x14ac:dyDescent="0.25">
      <c r="I1" s="62" t="s">
        <v>70</v>
      </c>
      <c r="J1" s="62"/>
      <c r="K1" s="62"/>
      <c r="L1" s="62"/>
    </row>
    <row r="4" spans="1:15" s="1" customFormat="1" ht="30" customHeight="1" x14ac:dyDescent="0.2">
      <c r="A4" s="19" t="s">
        <v>45</v>
      </c>
      <c r="B4" s="18" t="s">
        <v>2</v>
      </c>
      <c r="C4" s="18" t="s">
        <v>6</v>
      </c>
      <c r="D4" s="18" t="s">
        <v>7</v>
      </c>
      <c r="E4" s="18" t="s">
        <v>14</v>
      </c>
      <c r="F4" s="18" t="s">
        <v>8</v>
      </c>
      <c r="G4" s="57" t="s">
        <v>17</v>
      </c>
      <c r="H4" s="57"/>
      <c r="I4" s="18" t="s">
        <v>18</v>
      </c>
      <c r="J4" s="18" t="s">
        <v>46</v>
      </c>
      <c r="K4" s="18" t="s">
        <v>47</v>
      </c>
      <c r="L4" s="57" t="s">
        <v>65</v>
      </c>
      <c r="M4" s="57"/>
      <c r="N4" s="57" t="s">
        <v>66</v>
      </c>
      <c r="O4" s="57"/>
    </row>
    <row r="5" spans="1:15" ht="30" customHeight="1" x14ac:dyDescent="0.2">
      <c r="A5" s="20">
        <f>'كشف المرتبات'!A7</f>
        <v>1</v>
      </c>
      <c r="B5" s="17" t="str">
        <f>'كشف المرتبات'!B7</f>
        <v>أسماء محسن</v>
      </c>
      <c r="C5" s="17">
        <f>'كشف المرتبات'!E7*12</f>
        <v>30000</v>
      </c>
      <c r="D5" s="17"/>
      <c r="E5" s="17"/>
      <c r="F5" s="17">
        <f>C5+D5</f>
        <v>30000</v>
      </c>
      <c r="G5" s="56">
        <f>'كشف المرتبات'!P7*12</f>
        <v>1512</v>
      </c>
      <c r="H5" s="56"/>
      <c r="I5" s="17">
        <v>7000</v>
      </c>
      <c r="J5" s="17">
        <v>8000</v>
      </c>
      <c r="K5" s="17">
        <f>F5-G5-I5-J5</f>
        <v>13488</v>
      </c>
      <c r="L5" s="56">
        <f>K5*E22*H22</f>
        <v>202.32000000000002</v>
      </c>
      <c r="M5" s="56"/>
      <c r="N5" s="56">
        <f>L5/12</f>
        <v>16.860000000000003</v>
      </c>
      <c r="O5" s="56"/>
    </row>
    <row r="6" spans="1:15" ht="30" customHeight="1" x14ac:dyDescent="0.2">
      <c r="A6" s="20">
        <f>'كشف المرتبات'!A8</f>
        <v>2</v>
      </c>
      <c r="B6" s="17" t="str">
        <f>'كشف المرتبات'!B8</f>
        <v>صلاح حسام</v>
      </c>
      <c r="C6" s="17">
        <f>'كشف المرتبات'!E8*12</f>
        <v>48000</v>
      </c>
      <c r="D6" s="17"/>
      <c r="E6" s="17"/>
      <c r="F6" s="17">
        <f t="shared" ref="F6:F11" si="0">C6+D6</f>
        <v>48000</v>
      </c>
      <c r="G6" s="56">
        <f>'كشف المرتبات'!P8*12</f>
        <v>1512</v>
      </c>
      <c r="H6" s="56"/>
      <c r="I6" s="17">
        <v>7000</v>
      </c>
      <c r="J6" s="17">
        <v>8000</v>
      </c>
      <c r="K6" s="17">
        <f t="shared" ref="K6:K11" si="1">F6-G6-I6-J6</f>
        <v>31488</v>
      </c>
      <c r="L6" s="56">
        <f>F22*E22*H22</f>
        <v>330</v>
      </c>
      <c r="M6" s="56"/>
      <c r="N6" s="56">
        <f>L6/12</f>
        <v>27.5</v>
      </c>
      <c r="O6" s="56"/>
    </row>
    <row r="7" spans="1:15" ht="30" customHeight="1" x14ac:dyDescent="0.2">
      <c r="A7" s="20">
        <f>'كشف المرتبات'!A9</f>
        <v>3</v>
      </c>
      <c r="B7" s="17" t="str">
        <f>'كشف المرتبات'!B9</f>
        <v>عبدة احمد</v>
      </c>
      <c r="C7" s="17">
        <f>'كشف المرتبات'!E9*12</f>
        <v>24000</v>
      </c>
      <c r="D7" s="17"/>
      <c r="E7" s="17"/>
      <c r="F7" s="17">
        <f t="shared" si="0"/>
        <v>24000</v>
      </c>
      <c r="G7" s="56">
        <f>'كشف المرتبات'!P9*12</f>
        <v>1512</v>
      </c>
      <c r="H7" s="56"/>
      <c r="I7" s="17">
        <v>7000</v>
      </c>
      <c r="J7" s="17">
        <v>8000</v>
      </c>
      <c r="K7" s="17">
        <f t="shared" si="1"/>
        <v>7488</v>
      </c>
      <c r="L7" s="56">
        <f>K7*E22*H22</f>
        <v>112.32000000000001</v>
      </c>
      <c r="M7" s="56"/>
      <c r="N7" s="56">
        <f t="shared" ref="N7:N11" si="2">L7/12</f>
        <v>9.3600000000000012</v>
      </c>
      <c r="O7" s="56"/>
    </row>
    <row r="8" spans="1:15" ht="30" customHeight="1" x14ac:dyDescent="0.2">
      <c r="A8" s="20">
        <f>'كشف المرتبات'!A10</f>
        <v>4</v>
      </c>
      <c r="B8" s="17" t="str">
        <f>'كشف المرتبات'!B10</f>
        <v>اسلام جاد</v>
      </c>
      <c r="C8" s="17">
        <f>'كشف المرتبات'!E10*12</f>
        <v>34200</v>
      </c>
      <c r="D8" s="17"/>
      <c r="E8" s="17"/>
      <c r="F8" s="17">
        <f t="shared" si="0"/>
        <v>34200</v>
      </c>
      <c r="G8" s="56">
        <f>'كشف المرتبات'!P10*12</f>
        <v>1512</v>
      </c>
      <c r="H8" s="56"/>
      <c r="I8" s="17">
        <v>7000</v>
      </c>
      <c r="J8" s="17">
        <v>8000</v>
      </c>
      <c r="K8" s="17">
        <f t="shared" si="1"/>
        <v>17688</v>
      </c>
      <c r="L8" s="56">
        <f>K8*E22*H22</f>
        <v>265.32</v>
      </c>
      <c r="M8" s="56"/>
      <c r="N8" s="56">
        <f t="shared" si="2"/>
        <v>22.11</v>
      </c>
      <c r="O8" s="56"/>
    </row>
    <row r="9" spans="1:15" ht="30" customHeight="1" x14ac:dyDescent="0.2">
      <c r="A9" s="20">
        <f>'كشف المرتبات'!A11</f>
        <v>5</v>
      </c>
      <c r="B9" s="17" t="str">
        <f>'كشف المرتبات'!B11</f>
        <v>هشام خالد</v>
      </c>
      <c r="C9" s="17">
        <f>'كشف المرتبات'!E11*12</f>
        <v>26400</v>
      </c>
      <c r="D9" s="17"/>
      <c r="E9" s="17"/>
      <c r="F9" s="17">
        <f t="shared" si="0"/>
        <v>26400</v>
      </c>
      <c r="G9" s="56">
        <f>'كشف المرتبات'!P11*12</f>
        <v>1512</v>
      </c>
      <c r="H9" s="56"/>
      <c r="I9" s="17">
        <v>7000</v>
      </c>
      <c r="J9" s="17">
        <v>8000</v>
      </c>
      <c r="K9" s="17">
        <f t="shared" si="1"/>
        <v>9888</v>
      </c>
      <c r="L9" s="56">
        <f>K9*E22*H22</f>
        <v>148.32</v>
      </c>
      <c r="M9" s="56"/>
      <c r="N9" s="56">
        <f t="shared" si="2"/>
        <v>12.36</v>
      </c>
      <c r="O9" s="56"/>
    </row>
    <row r="10" spans="1:15" ht="30" customHeight="1" x14ac:dyDescent="0.2">
      <c r="A10" s="20">
        <f>'كشف المرتبات'!A12</f>
        <v>6</v>
      </c>
      <c r="B10" s="17" t="str">
        <f>'كشف المرتبات'!B12</f>
        <v>امير عابد</v>
      </c>
      <c r="C10" s="17">
        <f>'كشف المرتبات'!E12*12</f>
        <v>44400</v>
      </c>
      <c r="D10" s="17"/>
      <c r="E10" s="17"/>
      <c r="F10" s="17">
        <f t="shared" si="0"/>
        <v>44400</v>
      </c>
      <c r="G10" s="56">
        <f>'كشف المرتبات'!P12*12</f>
        <v>1512</v>
      </c>
      <c r="H10" s="56"/>
      <c r="I10" s="17">
        <v>7000</v>
      </c>
      <c r="J10" s="17">
        <v>8000</v>
      </c>
      <c r="K10" s="17">
        <f t="shared" si="1"/>
        <v>27888</v>
      </c>
      <c r="L10" s="56">
        <f>F22*E22*H22</f>
        <v>330</v>
      </c>
      <c r="M10" s="56"/>
      <c r="N10" s="56">
        <f t="shared" si="2"/>
        <v>27.5</v>
      </c>
      <c r="O10" s="56"/>
    </row>
    <row r="11" spans="1:15" ht="30" customHeight="1" x14ac:dyDescent="0.2">
      <c r="A11" s="20">
        <f>'كشف المرتبات'!A13</f>
        <v>7</v>
      </c>
      <c r="B11" s="17" t="str">
        <f>'كشف المرتبات'!B13</f>
        <v>فوزي إبراهيم</v>
      </c>
      <c r="C11" s="17">
        <f>'كشف المرتبات'!E13*12</f>
        <v>96000</v>
      </c>
      <c r="D11" s="17"/>
      <c r="E11" s="17"/>
      <c r="F11" s="17">
        <f t="shared" si="0"/>
        <v>96000</v>
      </c>
      <c r="G11" s="56">
        <f>'كشف المرتبات'!P13*12</f>
        <v>1512</v>
      </c>
      <c r="H11" s="56"/>
      <c r="I11" s="17">
        <v>7000</v>
      </c>
      <c r="J11" s="17">
        <v>8000</v>
      </c>
      <c r="K11" s="17">
        <f t="shared" si="1"/>
        <v>79488</v>
      </c>
      <c r="L11" s="56">
        <f>F22*E22*H22+F23*E23*H23</f>
        <v>1567.5</v>
      </c>
      <c r="M11" s="56"/>
      <c r="N11" s="56">
        <f t="shared" si="2"/>
        <v>130.625</v>
      </c>
      <c r="O11" s="56"/>
    </row>
    <row r="12" spans="1:15" ht="30" customHeight="1" x14ac:dyDescent="0.2">
      <c r="A12" s="56" t="str">
        <f>'كشف المرتبات'!A14</f>
        <v>الإجمالي</v>
      </c>
      <c r="B12" s="56"/>
      <c r="C12" s="17">
        <f>SUM(C5:C11)</f>
        <v>303000</v>
      </c>
      <c r="D12" s="17">
        <f>SUM(D5:D11)</f>
        <v>0</v>
      </c>
      <c r="E12" s="17">
        <f>SUM(E5:E11)</f>
        <v>0</v>
      </c>
      <c r="F12" s="17">
        <f>SUM(F5:F11)</f>
        <v>303000</v>
      </c>
      <c r="G12" s="59">
        <f>SUM(G5:G11)</f>
        <v>10584</v>
      </c>
      <c r="H12" s="60"/>
      <c r="I12" s="17">
        <f>SUM(I5:I11)</f>
        <v>49000</v>
      </c>
      <c r="J12" s="17">
        <f>SUM(J5:J11)</f>
        <v>56000</v>
      </c>
      <c r="K12" s="17">
        <f>SUM(K5:K11)</f>
        <v>187416</v>
      </c>
      <c r="L12" s="59">
        <f>SUM(L5:M11)</f>
        <v>2955.7799999999997</v>
      </c>
      <c r="M12" s="60"/>
      <c r="N12" s="56">
        <f>SUM(N5:O11)</f>
        <v>246.315</v>
      </c>
      <c r="O12" s="56"/>
    </row>
    <row r="19" spans="2:15" ht="15.75" thickBot="1" x14ac:dyDescent="0.25">
      <c r="B19" s="6" t="s">
        <v>48</v>
      </c>
    </row>
    <row r="20" spans="2:15" ht="43.5" customHeight="1" thickBot="1" x14ac:dyDescent="0.25">
      <c r="B20" s="7" t="s">
        <v>49</v>
      </c>
      <c r="C20" s="8" t="s">
        <v>50</v>
      </c>
      <c r="D20" s="8" t="s">
        <v>51</v>
      </c>
      <c r="E20" s="8" t="s">
        <v>52</v>
      </c>
      <c r="F20" s="8" t="s">
        <v>53</v>
      </c>
      <c r="G20" s="8" t="s">
        <v>54</v>
      </c>
      <c r="H20" s="9" t="s">
        <v>67</v>
      </c>
      <c r="I20" s="61" t="s">
        <v>68</v>
      </c>
      <c r="J20" s="61"/>
      <c r="K20" s="7" t="s">
        <v>69</v>
      </c>
    </row>
    <row r="21" spans="2:15" ht="16.5" thickBot="1" x14ac:dyDescent="0.25">
      <c r="B21" s="11" t="s">
        <v>55</v>
      </c>
      <c r="C21" s="12" t="s">
        <v>56</v>
      </c>
      <c r="D21" s="12">
        <v>8000</v>
      </c>
      <c r="E21" s="12" t="s">
        <v>57</v>
      </c>
      <c r="F21" s="12">
        <v>8000</v>
      </c>
      <c r="G21" s="12" t="s">
        <v>58</v>
      </c>
      <c r="H21" s="12" t="s">
        <v>58</v>
      </c>
      <c r="I21" s="58"/>
      <c r="J21" s="58"/>
      <c r="K21" s="16"/>
    </row>
    <row r="22" spans="2:15" ht="16.5" thickBot="1" x14ac:dyDescent="0.25">
      <c r="B22" s="11" t="s">
        <v>59</v>
      </c>
      <c r="C22" s="12">
        <v>8001</v>
      </c>
      <c r="D22" s="12">
        <v>30000</v>
      </c>
      <c r="E22" s="13">
        <v>0.1</v>
      </c>
      <c r="F22" s="12">
        <v>22000</v>
      </c>
      <c r="G22" s="13">
        <v>0.85</v>
      </c>
      <c r="H22" s="13">
        <v>0.15</v>
      </c>
      <c r="I22" s="58">
        <f>F22*E22*H22</f>
        <v>330</v>
      </c>
      <c r="J22" s="58"/>
      <c r="K22" s="16">
        <v>330</v>
      </c>
      <c r="N22" s="5"/>
      <c r="O22" s="5"/>
    </row>
    <row r="23" spans="2:15" ht="16.5" thickBot="1" x14ac:dyDescent="0.25">
      <c r="B23" s="11" t="s">
        <v>60</v>
      </c>
      <c r="C23" s="12">
        <v>30001</v>
      </c>
      <c r="D23" s="12">
        <v>45000</v>
      </c>
      <c r="E23" s="13">
        <v>0.15</v>
      </c>
      <c r="F23" s="12">
        <v>15000</v>
      </c>
      <c r="G23" s="13">
        <v>0.45</v>
      </c>
      <c r="H23" s="13">
        <v>0.55000000000000004</v>
      </c>
      <c r="I23" s="58">
        <f t="shared" ref="I23:I24" si="3">F23*E23*H23</f>
        <v>1237.5</v>
      </c>
      <c r="J23" s="58"/>
      <c r="K23" s="16">
        <f>I22+I23</f>
        <v>1567.5</v>
      </c>
      <c r="L23" s="15"/>
      <c r="N23" s="10"/>
    </row>
    <row r="24" spans="2:15" ht="16.5" thickBot="1" x14ac:dyDescent="0.25">
      <c r="B24" s="11" t="s">
        <v>61</v>
      </c>
      <c r="C24" s="12">
        <v>45001</v>
      </c>
      <c r="D24" s="12">
        <v>200000</v>
      </c>
      <c r="E24" s="13">
        <v>0.2</v>
      </c>
      <c r="F24" s="12">
        <v>155000</v>
      </c>
      <c r="G24" s="14">
        <v>7.4999999999999997E-2</v>
      </c>
      <c r="H24" s="14">
        <v>0.92500000000000004</v>
      </c>
      <c r="I24" s="58">
        <f t="shared" si="3"/>
        <v>28675</v>
      </c>
      <c r="J24" s="58"/>
      <c r="K24" s="16">
        <f>I22+I23+I24</f>
        <v>30242.5</v>
      </c>
    </row>
    <row r="25" spans="2:15" ht="16.5" thickBot="1" x14ac:dyDescent="0.25">
      <c r="B25" s="11" t="s">
        <v>62</v>
      </c>
      <c r="C25" s="12">
        <v>200001</v>
      </c>
      <c r="D25" s="12" t="s">
        <v>63</v>
      </c>
      <c r="E25" s="14">
        <v>0.22500000000000001</v>
      </c>
      <c r="F25" s="12" t="s">
        <v>64</v>
      </c>
      <c r="G25" s="12" t="s">
        <v>58</v>
      </c>
      <c r="H25" s="12"/>
      <c r="I25" s="58"/>
      <c r="J25" s="58"/>
      <c r="K25" s="16"/>
    </row>
    <row r="26" spans="2:15" x14ac:dyDescent="0.2">
      <c r="K26" s="5"/>
    </row>
    <row r="27" spans="2:15" x14ac:dyDescent="0.2">
      <c r="K27" s="5"/>
    </row>
    <row r="28" spans="2:15" x14ac:dyDescent="0.2">
      <c r="K28" s="5"/>
    </row>
    <row r="29" spans="2:15" x14ac:dyDescent="0.2">
      <c r="K29" s="5"/>
    </row>
    <row r="30" spans="2:15" x14ac:dyDescent="0.2">
      <c r="K30" s="5"/>
    </row>
  </sheetData>
  <mergeCells count="35">
    <mergeCell ref="I1:L1"/>
    <mergeCell ref="G4:H4"/>
    <mergeCell ref="L4:M4"/>
    <mergeCell ref="G5:H5"/>
    <mergeCell ref="G6:H6"/>
    <mergeCell ref="G8:H8"/>
    <mergeCell ref="G9:H9"/>
    <mergeCell ref="G10:H10"/>
    <mergeCell ref="G11:H11"/>
    <mergeCell ref="L5:M5"/>
    <mergeCell ref="L6:M6"/>
    <mergeCell ref="L7:M7"/>
    <mergeCell ref="L8:M8"/>
    <mergeCell ref="L9:M9"/>
    <mergeCell ref="L10:M10"/>
    <mergeCell ref="G7:H7"/>
    <mergeCell ref="L11:M11"/>
    <mergeCell ref="I20:J20"/>
    <mergeCell ref="I21:J21"/>
    <mergeCell ref="I22:J22"/>
    <mergeCell ref="I23:J23"/>
    <mergeCell ref="I24:J24"/>
    <mergeCell ref="I25:J25"/>
    <mergeCell ref="L12:M12"/>
    <mergeCell ref="A12:B12"/>
    <mergeCell ref="G12:H12"/>
    <mergeCell ref="N12:O12"/>
    <mergeCell ref="N4:O4"/>
    <mergeCell ref="N5:O5"/>
    <mergeCell ref="N6:O6"/>
    <mergeCell ref="N7:O7"/>
    <mergeCell ref="N8:O8"/>
    <mergeCell ref="N9:O9"/>
    <mergeCell ref="N10:O10"/>
    <mergeCell ref="N11:O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كشف المرتبات</vt:lpstr>
      <vt:lpstr>تسوية كسب العمل</vt:lpstr>
      <vt:lpstr>'كشف المرتبات'!Criteria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2018-10-30T21:37:20Z</dcterms:modified>
</cp:coreProperties>
</file>