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8475" windowHeight="66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19" i="1"/>
  <c r="D119"/>
  <c r="C119"/>
  <c r="B119"/>
  <c r="E118"/>
  <c r="D118"/>
  <c r="C118"/>
  <c r="B118"/>
  <c r="E117"/>
  <c r="D117"/>
  <c r="C117"/>
  <c r="B117"/>
  <c r="E116"/>
  <c r="D116"/>
  <c r="C116"/>
  <c r="B116"/>
  <c r="D115"/>
  <c r="C9"/>
  <c r="C113" s="1"/>
  <c r="B9"/>
  <c r="B113" s="1"/>
  <c r="E112"/>
  <c r="E115" s="1"/>
  <c r="D112"/>
  <c r="C112"/>
  <c r="C115" s="1"/>
  <c r="B112"/>
  <c r="B115" s="1"/>
  <c r="E104"/>
  <c r="E108" s="1"/>
  <c r="E106"/>
  <c r="D104"/>
  <c r="D108" s="1"/>
  <c r="D106"/>
  <c r="C104"/>
  <c r="C106"/>
  <c r="C108" s="1"/>
  <c r="B104"/>
  <c r="B106"/>
  <c r="B108"/>
  <c r="E105"/>
  <c r="E107" s="1"/>
  <c r="C105"/>
  <c r="C107" s="1"/>
  <c r="B105"/>
  <c r="B107"/>
  <c r="E58"/>
  <c r="E61" s="1"/>
  <c r="E9"/>
  <c r="E18" s="1"/>
  <c r="E25"/>
  <c r="D58"/>
  <c r="D61"/>
  <c r="D63"/>
  <c r="D124" s="1"/>
  <c r="D9"/>
  <c r="D18"/>
  <c r="D25"/>
  <c r="D26" s="1"/>
  <c r="C58"/>
  <c r="C61"/>
  <c r="C63" s="1"/>
  <c r="C18"/>
  <c r="C25"/>
  <c r="C26" s="1"/>
  <c r="B25"/>
  <c r="B58"/>
  <c r="B61"/>
  <c r="B63"/>
  <c r="B124" s="1"/>
  <c r="D99"/>
  <c r="D98"/>
  <c r="C98"/>
  <c r="D97"/>
  <c r="E96"/>
  <c r="D96"/>
  <c r="C96"/>
  <c r="B96"/>
  <c r="B78"/>
  <c r="E42"/>
  <c r="D42"/>
  <c r="C42"/>
  <c r="B42"/>
  <c r="E26" l="1"/>
  <c r="E98"/>
  <c r="E63"/>
  <c r="E99"/>
  <c r="E97"/>
  <c r="C67"/>
  <c r="C124"/>
  <c r="C125"/>
  <c r="D113"/>
  <c r="D114" s="1"/>
  <c r="D125"/>
  <c r="B18"/>
  <c r="B99" s="1"/>
  <c r="D105"/>
  <c r="D107" s="1"/>
  <c r="E113"/>
  <c r="C114"/>
  <c r="E114"/>
  <c r="C97"/>
  <c r="C99"/>
  <c r="B67"/>
  <c r="D67"/>
  <c r="B125"/>
  <c r="B97"/>
  <c r="B114"/>
  <c r="B100" l="1"/>
  <c r="B69"/>
  <c r="B71" s="1"/>
  <c r="B74" s="1"/>
  <c r="B79" s="1"/>
  <c r="B83" s="1"/>
  <c r="D100"/>
  <c r="D69"/>
  <c r="D71" s="1"/>
  <c r="D74" s="1"/>
  <c r="D79" s="1"/>
  <c r="C100"/>
  <c r="C69"/>
  <c r="C71" s="1"/>
  <c r="C74" s="1"/>
  <c r="C79" s="1"/>
  <c r="B98"/>
  <c r="B26"/>
  <c r="E124"/>
  <c r="E125"/>
  <c r="E67"/>
  <c r="C76" l="1"/>
  <c r="C78" s="1"/>
  <c r="C83" s="1"/>
  <c r="B29"/>
  <c r="B32" s="1"/>
  <c r="E69"/>
  <c r="E71" s="1"/>
  <c r="E74" s="1"/>
  <c r="E79" s="1"/>
  <c r="E100"/>
  <c r="D76" l="1"/>
  <c r="D78" s="1"/>
  <c r="D83" s="1"/>
  <c r="C29"/>
  <c r="C32" s="1"/>
  <c r="B36"/>
  <c r="B43" s="1"/>
  <c r="B45" s="1"/>
  <c r="B123"/>
  <c r="B122"/>
  <c r="E76" l="1"/>
  <c r="E78" s="1"/>
  <c r="E83" s="1"/>
  <c r="E29" s="1"/>
  <c r="E32" s="1"/>
  <c r="D29"/>
  <c r="D32" s="1"/>
  <c r="C36"/>
  <c r="C43" s="1"/>
  <c r="C45" s="1"/>
  <c r="C122"/>
  <c r="C123"/>
  <c r="E36" l="1"/>
  <c r="E43" s="1"/>
  <c r="E45" s="1"/>
  <c r="E123"/>
  <c r="E122"/>
  <c r="D123"/>
  <c r="D122"/>
  <c r="D36"/>
  <c r="D43" s="1"/>
  <c r="D45" s="1"/>
</calcChain>
</file>

<file path=xl/sharedStrings.xml><?xml version="1.0" encoding="utf-8"?>
<sst xmlns="http://schemas.openxmlformats.org/spreadsheetml/2006/main" count="134" uniqueCount="113">
  <si>
    <t>نموذج ملخص الميزانية العمومية من اجل التحليل المالي والنسب</t>
  </si>
  <si>
    <t>البيان</t>
  </si>
  <si>
    <t>السنة الاولى</t>
  </si>
  <si>
    <t>السنة الثانية</t>
  </si>
  <si>
    <t>السنة الثالثة</t>
  </si>
  <si>
    <t>السنة الرابعة</t>
  </si>
  <si>
    <t>صافي الموجودات العاملة</t>
  </si>
  <si>
    <t>الاراضي والعقارات</t>
  </si>
  <si>
    <t>الآلات</t>
  </si>
  <si>
    <t>موجودات ثابتة اخرى</t>
  </si>
  <si>
    <t>ناقص : الاستهلاكات</t>
  </si>
  <si>
    <t>مجموع الموجودات الثابتة</t>
  </si>
  <si>
    <t>البضاعة والبضاعة في الطريق</t>
  </si>
  <si>
    <t>الذمم المدينة</t>
  </si>
  <si>
    <t>النقدية (الصندوق والبنك)</t>
  </si>
  <si>
    <t>ناقص : الذمم الدائنة</t>
  </si>
  <si>
    <t>ناقص : الضرائب</t>
  </si>
  <si>
    <t>ناقص : الربح الموزع</t>
  </si>
  <si>
    <t>ناقص : الذمم الدائنة الاخرى</t>
  </si>
  <si>
    <t>المجموع ( 9 الى 17 )</t>
  </si>
  <si>
    <t>الذمم المدينة الاخرى</t>
  </si>
  <si>
    <t>الموجودات الاخرى</t>
  </si>
  <si>
    <t>الذمم المدينة على الشركات التابعة</t>
  </si>
  <si>
    <t>قروض الشركاء/مجلس الادارة</t>
  </si>
  <si>
    <t>تطوير العقارات</t>
  </si>
  <si>
    <t>استثمارات اخرى</t>
  </si>
  <si>
    <t>المجموع ( 20 الى 24 )</t>
  </si>
  <si>
    <t>راس المال العامل</t>
  </si>
  <si>
    <t>راس المال العامل ( 18 + 25 )</t>
  </si>
  <si>
    <t>راس المال ( حقوق المساهمين )</t>
  </si>
  <si>
    <t>راس المال</t>
  </si>
  <si>
    <t>احتياطيات</t>
  </si>
  <si>
    <t>مجموع حقوق المساهمين</t>
  </si>
  <si>
    <t>قروض طويلة الاجل</t>
  </si>
  <si>
    <t>ناقص : الموجودات غير الملموسة</t>
  </si>
  <si>
    <t>الديون للشركات التابعة</t>
  </si>
  <si>
    <t>المجموع ( 32 الى 35 )</t>
  </si>
  <si>
    <t>التمويل الخارجي</t>
  </si>
  <si>
    <t>حساب المكشوف وقروض قصيرة الاجل</t>
  </si>
  <si>
    <t>تمويل قروض الاعتمادات</t>
  </si>
  <si>
    <t>ذمم دائنة طويلة الاجل</t>
  </si>
  <si>
    <t>قروض سندات واسهم</t>
  </si>
  <si>
    <t>المجموع ( 38 الى 41 )</t>
  </si>
  <si>
    <t>فروقات</t>
  </si>
  <si>
    <t>الارباح والخسائر ( منقول من الارباح والخسائر )</t>
  </si>
  <si>
    <t>مجموع راس المال العامل ( 36 + 42 )</t>
  </si>
  <si>
    <t>ملاحظات مهمة :</t>
  </si>
  <si>
    <t>اي ارقام سالبة ، يجب ادخالها مع اشارة السالب.</t>
  </si>
  <si>
    <t>بند الارباح والخسائر سيتم ترحيله للميزانية بشكل آلي من حساب الارباح والخسائر</t>
  </si>
  <si>
    <t>الموجودات غير الملموسة مثل مصاريف التاسيس وبراءة الاختراع والشهرة......الخ</t>
  </si>
  <si>
    <t>مكافآت مجلس الادارة</t>
  </si>
  <si>
    <t>نموذج ملخص الارباح والخسائر من اجل التحليل المالي والنسب</t>
  </si>
  <si>
    <t>الايرادات / المبيعات</t>
  </si>
  <si>
    <t>بند الفروقات يجب ان يكون صفر وفي حالة وجود فروقات يعني عدم مطابقة الميزانية</t>
  </si>
  <si>
    <t>ارباح / ( خسارة ) السنة</t>
  </si>
  <si>
    <t>الاستثمارات في الشركات الصديقة</t>
  </si>
  <si>
    <t>الارباح / ( الخسارة ) من التشغيل</t>
  </si>
  <si>
    <t>حصة الربح / (الخسارة ) في الشركات الصديقة</t>
  </si>
  <si>
    <t>ايرادات ( مصاريف ) اخرى</t>
  </si>
  <si>
    <t>الارباح / ( الخسارة ) قبل الفائدة المدينة والضريبة</t>
  </si>
  <si>
    <t>ايرادات الاستثمارات والفوائد الدائنة</t>
  </si>
  <si>
    <t>ناقص : الفوائد المدفوعة</t>
  </si>
  <si>
    <t>الربح / ( الخسارة ) قبل الضريبة</t>
  </si>
  <si>
    <t>الضريبة ( المستحقة ) / الفائض</t>
  </si>
  <si>
    <t>الربح / ( الخسارة ) بعد الضريبة</t>
  </si>
  <si>
    <t>ناقص : المكافآت</t>
  </si>
  <si>
    <t>ناقص : البنود الطارئة والغير متوقعة</t>
  </si>
  <si>
    <t>تسويات العائدات - ربح / ( خسارة )</t>
  </si>
  <si>
    <t>رصيد مدور</t>
  </si>
  <si>
    <t>تعديلات السنة السابقة</t>
  </si>
  <si>
    <t>الرصيد المعدل والمدور</t>
  </si>
  <si>
    <t>توزيعات الارباح ( المدفوعة والتي ستوزع )</t>
  </si>
  <si>
    <t>التحويل ( الى ) / من الاحتياطيات</t>
  </si>
  <si>
    <t>ارباح مرسملة</t>
  </si>
  <si>
    <t>ناقص : كلفة المبيعات</t>
  </si>
  <si>
    <t>مجمل الربح</t>
  </si>
  <si>
    <t>ناقص : مصاريف التسويق والتوزيع</t>
  </si>
  <si>
    <t>ناقص : المصاريف الادارية والعمومية</t>
  </si>
  <si>
    <t>الربح / ( الخسارة ) من التشغيل</t>
  </si>
  <si>
    <t>صافي الربح / ( الخسارة ) - كما هو في 78</t>
  </si>
  <si>
    <t>مقدار الربح / ( الخسارة ) - كما هي في 73</t>
  </si>
  <si>
    <t>الارباح / ( الخسارة ) يرحل الى الميزانية</t>
  </si>
  <si>
    <t>يتم طرح الفوائد المدينة من المصاريف الادارية ووضعها في حقلها المخصص لذلك</t>
  </si>
  <si>
    <t>الضريبة المستحقة / الفائض ( يعني اي مبالغ مستحقة على الشركة / للشركة )</t>
  </si>
  <si>
    <t>المكافآت مقصود بها مكافآت الشركاء او  اعضاء مجلس الادارة</t>
  </si>
  <si>
    <t>البنود الطارئة والغير متوقعة مثل تحقيق خسارة ناتجة عن حريق</t>
  </si>
  <si>
    <t>تعديلات سنوات سابقة تعني اجراء اي تعديلات على القيود للسنة السابقة ويكون لها تاثير على الارباح ، فيتم تسجيل فرق الربح او الخسارة هنا</t>
  </si>
  <si>
    <t>التحليل المالي والنسب</t>
  </si>
  <si>
    <t>نسب الربح والاداء</t>
  </si>
  <si>
    <t>نسبة مجمل الربح</t>
  </si>
  <si>
    <t>المبيعات لراس المال الموظف</t>
  </si>
  <si>
    <t>نسبة الارباح التشغيلية للمبيعات</t>
  </si>
  <si>
    <t>نسبة اجمالي العائد على راس المال الموظف</t>
  </si>
  <si>
    <t>نسبة العائد التشغيلي على راس المال الموظف</t>
  </si>
  <si>
    <t>نسب السيولة وضمانة التمويل</t>
  </si>
  <si>
    <t>مجموع الموجودات سريعة التسييل</t>
  </si>
  <si>
    <t>مجموع الموجودات المتداولة</t>
  </si>
  <si>
    <t>مجموع المطلوبات المتداولة</t>
  </si>
  <si>
    <t>نسبة الموجودات المتداولة الى المطلوبات المتداولة</t>
  </si>
  <si>
    <t>نسبة سريعة التسييل الى المطلوبات المتداولة</t>
  </si>
  <si>
    <t>نسب فعالية استثمار راس المال العامل</t>
  </si>
  <si>
    <t>مجموع الموجودات</t>
  </si>
  <si>
    <t>نسبة راس المال العامل الى مجموع الموجودات</t>
  </si>
  <si>
    <t>نسبة راس المال العامل الى المبيعات</t>
  </si>
  <si>
    <t>مدة دوران الذمم المدينة ( باليوم )</t>
  </si>
  <si>
    <t>مدة دوران البضاعة ( باليوم )</t>
  </si>
  <si>
    <t>مدة دوران الذمم الدائنة ( باليوم )</t>
  </si>
  <si>
    <t>مدة دوران سداد التمويل التجاري ( باليوم )</t>
  </si>
  <si>
    <t>نسب مخاطرة التمويل الخارجي</t>
  </si>
  <si>
    <t>مجموع التمويل الخارجي لحقوق المساهمين</t>
  </si>
  <si>
    <t>مجموع المديونية لحقوق المساهمين</t>
  </si>
  <si>
    <t>تغطية الفائدة المدينة من الارباح التشغيلية</t>
  </si>
  <si>
    <t>تغطية توزيع الارباح من الارباح التشغيلية</t>
  </si>
</sst>
</file>

<file path=xl/styles.xml><?xml version="1.0" encoding="utf-8"?>
<styleSheet xmlns="http://schemas.openxmlformats.org/spreadsheetml/2006/main">
  <fonts count="15">
    <font>
      <sz val="10"/>
      <name val="Arial"/>
      <charset val="178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charset val="178"/>
    </font>
    <font>
      <sz val="10"/>
      <color indexed="10"/>
      <name val="Arial"/>
      <charset val="178"/>
    </font>
    <font>
      <b/>
      <sz val="14"/>
      <name val="Arial"/>
      <family val="2"/>
    </font>
    <font>
      <b/>
      <sz val="14"/>
      <color indexed="50"/>
      <name val="Arial"/>
      <family val="2"/>
    </font>
    <font>
      <b/>
      <sz val="10"/>
      <color indexed="5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78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7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7" borderId="1" xfId="0" applyFill="1" applyBorder="1"/>
    <xf numFmtId="0" fontId="5" fillId="7" borderId="1" xfId="0" applyFont="1" applyFill="1" applyBorder="1"/>
    <xf numFmtId="0" fontId="0" fillId="7" borderId="4" xfId="0" applyFill="1" applyBorder="1"/>
    <xf numFmtId="1" fontId="0" fillId="0" borderId="1" xfId="0" applyNumberForma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2" fillId="8" borderId="6" xfId="0" applyNumberFormat="1" applyFon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0" fillId="2" borderId="0" xfId="0" applyNumberFormat="1" applyFill="1"/>
    <xf numFmtId="1" fontId="0" fillId="0" borderId="5" xfId="0" applyNumberFormat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0" borderId="0" xfId="0" applyNumberFormat="1"/>
    <xf numFmtId="1" fontId="8" fillId="2" borderId="0" xfId="0" applyNumberFormat="1" applyFont="1" applyFill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1" fontId="10" fillId="9" borderId="1" xfId="0" applyNumberFormat="1" applyFont="1" applyFill="1" applyBorder="1" applyAlignment="1">
      <alignment horizontal="center"/>
    </xf>
    <xf numFmtId="0" fontId="11" fillId="7" borderId="1" xfId="0" applyFont="1" applyFill="1" applyBorder="1"/>
    <xf numFmtId="1" fontId="12" fillId="9" borderId="1" xfId="0" applyNumberFormat="1" applyFont="1" applyFill="1" applyBorder="1" applyAlignment="1">
      <alignment horizontal="center"/>
    </xf>
    <xf numFmtId="0" fontId="13" fillId="7" borderId="1" xfId="0" applyFont="1" applyFill="1" applyBorder="1"/>
    <xf numFmtId="0" fontId="14" fillId="7" borderId="1" xfId="0" applyFont="1" applyFill="1" applyBorder="1"/>
    <xf numFmtId="0" fontId="10" fillId="7" borderId="1" xfId="0" applyFont="1" applyFill="1" applyBorder="1"/>
    <xf numFmtId="1" fontId="2" fillId="8" borderId="1" xfId="0" applyNumberFormat="1" applyFont="1" applyFill="1" applyBorder="1" applyAlignment="1">
      <alignment horizontal="center"/>
    </xf>
    <xf numFmtId="1" fontId="12" fillId="8" borderId="1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5"/>
  <sheetViews>
    <sheetView rightToLeft="1" tabSelected="1" workbookViewId="0">
      <selection activeCell="B96" sqref="B96"/>
    </sheetView>
  </sheetViews>
  <sheetFormatPr defaultRowHeight="12.75"/>
  <cols>
    <col min="1" max="1" width="33.42578125" customWidth="1"/>
    <col min="2" max="2" width="18.28515625" customWidth="1"/>
    <col min="3" max="5" width="18.140625" customWidth="1"/>
  </cols>
  <sheetData>
    <row r="1" spans="1:5" ht="23.25">
      <c r="A1" s="38" t="s">
        <v>0</v>
      </c>
      <c r="B1" s="38"/>
      <c r="C1" s="38"/>
      <c r="D1" s="38"/>
      <c r="E1" s="38"/>
    </row>
    <row r="3" spans="1: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</row>
    <row r="4" spans="1:5">
      <c r="A4" s="3" t="s">
        <v>6</v>
      </c>
      <c r="B4" s="1"/>
      <c r="C4" s="1"/>
      <c r="D4" s="1"/>
      <c r="E4" s="1"/>
    </row>
    <row r="5" spans="1:5">
      <c r="A5" s="7" t="s">
        <v>7</v>
      </c>
      <c r="B5" s="10">
        <v>0</v>
      </c>
      <c r="C5" s="10">
        <v>0</v>
      </c>
      <c r="D5" s="10">
        <v>0</v>
      </c>
      <c r="E5" s="10">
        <v>0</v>
      </c>
    </row>
    <row r="6" spans="1:5">
      <c r="A6" s="7" t="s">
        <v>8</v>
      </c>
      <c r="B6" s="10">
        <v>0</v>
      </c>
      <c r="C6" s="10">
        <v>0</v>
      </c>
      <c r="D6" s="10">
        <v>0</v>
      </c>
      <c r="E6" s="10">
        <v>0</v>
      </c>
    </row>
    <row r="7" spans="1:5">
      <c r="A7" s="7" t="s">
        <v>9</v>
      </c>
      <c r="B7" s="10">
        <v>17700</v>
      </c>
      <c r="C7" s="10">
        <v>17700</v>
      </c>
      <c r="D7" s="10">
        <v>17700</v>
      </c>
      <c r="E7" s="10">
        <v>17700</v>
      </c>
    </row>
    <row r="8" spans="1:5" ht="13.5" thickBot="1">
      <c r="A8" s="8" t="s">
        <v>10</v>
      </c>
      <c r="B8" s="11">
        <v>-1770</v>
      </c>
      <c r="C8" s="11">
        <v>-3540</v>
      </c>
      <c r="D8" s="11">
        <v>-5310</v>
      </c>
      <c r="E8" s="11">
        <v>-7080</v>
      </c>
    </row>
    <row r="9" spans="1:5" ht="14.25" thickTop="1" thickBot="1">
      <c r="A9" s="2" t="s">
        <v>11</v>
      </c>
      <c r="B9" s="12">
        <f>SUM(B5:B8)</f>
        <v>15930</v>
      </c>
      <c r="C9" s="12">
        <f>SUM(C5:C8)</f>
        <v>14160</v>
      </c>
      <c r="D9" s="12">
        <f>SUM(D5:D8)</f>
        <v>12390</v>
      </c>
      <c r="E9" s="12">
        <f>SUM(E5:E8)</f>
        <v>10620</v>
      </c>
    </row>
    <row r="10" spans="1:5" ht="13.5" thickTop="1">
      <c r="A10" s="9" t="s">
        <v>12</v>
      </c>
      <c r="B10" s="13">
        <v>10000</v>
      </c>
      <c r="C10" s="13">
        <v>12500</v>
      </c>
      <c r="D10" s="13">
        <v>15000</v>
      </c>
      <c r="E10" s="13">
        <v>17500</v>
      </c>
    </row>
    <row r="11" spans="1:5">
      <c r="A11" s="7" t="s">
        <v>13</v>
      </c>
      <c r="B11" s="10">
        <v>0</v>
      </c>
      <c r="C11" s="10">
        <v>0</v>
      </c>
      <c r="D11" s="10">
        <v>0</v>
      </c>
      <c r="E11" s="10">
        <v>0</v>
      </c>
    </row>
    <row r="12" spans="1:5">
      <c r="A12" s="7" t="s">
        <v>20</v>
      </c>
      <c r="B12" s="10">
        <v>120</v>
      </c>
      <c r="C12" s="10">
        <v>324</v>
      </c>
      <c r="D12" s="10">
        <v>624</v>
      </c>
      <c r="E12" s="10">
        <v>972</v>
      </c>
    </row>
    <row r="13" spans="1:5">
      <c r="A13" s="7" t="s">
        <v>14</v>
      </c>
      <c r="B13" s="10">
        <v>11645</v>
      </c>
      <c r="C13" s="10">
        <v>15404</v>
      </c>
      <c r="D13" s="10">
        <v>20586</v>
      </c>
      <c r="E13" s="10">
        <v>30994</v>
      </c>
    </row>
    <row r="14" spans="1:5">
      <c r="A14" s="8" t="s">
        <v>15</v>
      </c>
      <c r="B14" s="14">
        <v>0</v>
      </c>
      <c r="C14" s="14">
        <v>0</v>
      </c>
      <c r="D14" s="14">
        <v>0</v>
      </c>
      <c r="E14" s="14">
        <v>0</v>
      </c>
    </row>
    <row r="15" spans="1:5">
      <c r="A15" s="8" t="s">
        <v>16</v>
      </c>
      <c r="B15" s="14">
        <v>0</v>
      </c>
      <c r="C15" s="14">
        <v>0</v>
      </c>
      <c r="D15" s="14">
        <v>0</v>
      </c>
      <c r="E15" s="14">
        <v>0</v>
      </c>
    </row>
    <row r="16" spans="1:5">
      <c r="A16" s="8" t="s">
        <v>17</v>
      </c>
      <c r="B16" s="14">
        <v>0</v>
      </c>
      <c r="C16" s="14">
        <v>0</v>
      </c>
      <c r="D16" s="14">
        <v>0</v>
      </c>
      <c r="E16" s="14">
        <v>0</v>
      </c>
    </row>
    <row r="17" spans="1:5" ht="13.5" thickBot="1">
      <c r="A17" s="8" t="s">
        <v>18</v>
      </c>
      <c r="B17" s="11">
        <v>-560</v>
      </c>
      <c r="C17" s="11">
        <v>-1752</v>
      </c>
      <c r="D17" s="11">
        <v>-3832</v>
      </c>
      <c r="E17" s="11">
        <v>-6816</v>
      </c>
    </row>
    <row r="18" spans="1:5" ht="14.25" thickTop="1" thickBot="1">
      <c r="A18" s="2" t="s">
        <v>19</v>
      </c>
      <c r="B18" s="12">
        <f>SUM(B9:B17)</f>
        <v>37135</v>
      </c>
      <c r="C18" s="12">
        <f>SUM(C9:C17)</f>
        <v>40636</v>
      </c>
      <c r="D18" s="12">
        <f>SUM(D9:D17)</f>
        <v>44768</v>
      </c>
      <c r="E18" s="12">
        <f>SUM(E9:E17)</f>
        <v>53270</v>
      </c>
    </row>
    <row r="19" spans="1:5" ht="13.5" thickTop="1">
      <c r="A19" s="4" t="s">
        <v>21</v>
      </c>
      <c r="B19" s="15"/>
      <c r="C19" s="15"/>
      <c r="D19" s="15"/>
      <c r="E19" s="15"/>
    </row>
    <row r="20" spans="1:5">
      <c r="A20" s="7" t="s">
        <v>55</v>
      </c>
      <c r="B20" s="10">
        <v>0</v>
      </c>
      <c r="C20" s="10">
        <v>0</v>
      </c>
      <c r="D20" s="10">
        <v>0</v>
      </c>
      <c r="E20" s="10">
        <v>0</v>
      </c>
    </row>
    <row r="21" spans="1:5">
      <c r="A21" s="7" t="s">
        <v>22</v>
      </c>
      <c r="B21" s="10">
        <v>0</v>
      </c>
      <c r="C21" s="10">
        <v>0</v>
      </c>
      <c r="D21" s="10">
        <v>0</v>
      </c>
      <c r="E21" s="10">
        <v>0</v>
      </c>
    </row>
    <row r="22" spans="1:5">
      <c r="A22" s="7" t="s">
        <v>23</v>
      </c>
      <c r="B22" s="10">
        <v>0</v>
      </c>
      <c r="C22" s="10">
        <v>0</v>
      </c>
      <c r="D22" s="10">
        <v>0</v>
      </c>
      <c r="E22" s="10">
        <v>0</v>
      </c>
    </row>
    <row r="23" spans="1:5">
      <c r="A23" s="7" t="s">
        <v>24</v>
      </c>
      <c r="B23" s="10">
        <v>0</v>
      </c>
      <c r="C23" s="10">
        <v>0</v>
      </c>
      <c r="D23" s="10">
        <v>0</v>
      </c>
      <c r="E23" s="10">
        <v>0</v>
      </c>
    </row>
    <row r="24" spans="1:5" ht="13.5" thickBot="1">
      <c r="A24" s="7" t="s">
        <v>25</v>
      </c>
      <c r="B24" s="16">
        <v>0</v>
      </c>
      <c r="C24" s="16">
        <v>0</v>
      </c>
      <c r="D24" s="16">
        <v>0</v>
      </c>
      <c r="E24" s="16">
        <v>0</v>
      </c>
    </row>
    <row r="25" spans="1:5" ht="14.25" thickTop="1" thickBot="1">
      <c r="A25" s="2" t="s">
        <v>26</v>
      </c>
      <c r="B25" s="12">
        <f>SUM(B20:B24)</f>
        <v>0</v>
      </c>
      <c r="C25" s="12">
        <f>SUM(C20:C24)</f>
        <v>0</v>
      </c>
      <c r="D25" s="12">
        <f>SUM(D20:D24)</f>
        <v>0</v>
      </c>
      <c r="E25" s="12">
        <f>SUM(E20:E24)</f>
        <v>0</v>
      </c>
    </row>
    <row r="26" spans="1:5" ht="14.25" thickTop="1" thickBot="1">
      <c r="A26" s="4" t="s">
        <v>28</v>
      </c>
      <c r="B26" s="12">
        <f>B18+B25</f>
        <v>37135</v>
      </c>
      <c r="C26" s="12">
        <f>C18+C25</f>
        <v>40636</v>
      </c>
      <c r="D26" s="12">
        <f>D18+D25</f>
        <v>44768</v>
      </c>
      <c r="E26" s="12">
        <f>E18+E25</f>
        <v>53270</v>
      </c>
    </row>
    <row r="27" spans="1:5" ht="13.5" thickTop="1">
      <c r="A27" s="2" t="s">
        <v>29</v>
      </c>
      <c r="B27" s="17"/>
      <c r="C27" s="17"/>
      <c r="D27" s="17"/>
      <c r="E27" s="17"/>
    </row>
    <row r="28" spans="1:5">
      <c r="A28" s="7" t="s">
        <v>30</v>
      </c>
      <c r="B28" s="10">
        <v>20000</v>
      </c>
      <c r="C28" s="10">
        <v>20000</v>
      </c>
      <c r="D28" s="10">
        <v>20000</v>
      </c>
      <c r="E28" s="10">
        <v>20000</v>
      </c>
    </row>
    <row r="29" spans="1:5">
      <c r="A29" s="2" t="s">
        <v>44</v>
      </c>
      <c r="B29" s="22">
        <f>B83</f>
        <v>4135</v>
      </c>
      <c r="C29" s="22">
        <f>C83</f>
        <v>10011</v>
      </c>
      <c r="D29" s="22">
        <f>D83</f>
        <v>15973</v>
      </c>
      <c r="E29" s="22">
        <f>E83</f>
        <v>22650</v>
      </c>
    </row>
    <row r="30" spans="1:5">
      <c r="A30" s="7" t="s">
        <v>31</v>
      </c>
      <c r="B30" s="10">
        <v>2000</v>
      </c>
      <c r="C30" s="10">
        <v>4625</v>
      </c>
      <c r="D30" s="10">
        <v>7795</v>
      </c>
      <c r="E30" s="10">
        <v>11620</v>
      </c>
    </row>
    <row r="31" spans="1:5" ht="13.5" thickBot="1">
      <c r="A31" s="8" t="s">
        <v>34</v>
      </c>
      <c r="B31" s="11">
        <v>-4000</v>
      </c>
      <c r="C31" s="11">
        <v>-3000</v>
      </c>
      <c r="D31" s="11">
        <v>-2000</v>
      </c>
      <c r="E31" s="11">
        <v>-1000</v>
      </c>
    </row>
    <row r="32" spans="1:5" ht="14.25" thickTop="1" thickBot="1">
      <c r="A32" s="2" t="s">
        <v>32</v>
      </c>
      <c r="B32" s="12">
        <f>SUM(B28:B31)</f>
        <v>22135</v>
      </c>
      <c r="C32" s="12">
        <f>SUM(C28:C31)</f>
        <v>31636</v>
      </c>
      <c r="D32" s="12">
        <f>SUM(D28:D31)</f>
        <v>41768</v>
      </c>
      <c r="E32" s="12">
        <f>SUM(E28:E31)</f>
        <v>53270</v>
      </c>
    </row>
    <row r="33" spans="1:5" ht="13.5" thickTop="1">
      <c r="A33" s="7" t="s">
        <v>50</v>
      </c>
      <c r="B33" s="13">
        <v>0</v>
      </c>
      <c r="C33" s="13">
        <v>0</v>
      </c>
      <c r="D33" s="13">
        <v>0</v>
      </c>
      <c r="E33" s="13">
        <v>0</v>
      </c>
    </row>
    <row r="34" spans="1:5">
      <c r="A34" s="7" t="s">
        <v>40</v>
      </c>
      <c r="B34" s="10">
        <v>0</v>
      </c>
      <c r="C34" s="10">
        <v>0</v>
      </c>
      <c r="D34" s="10">
        <v>0</v>
      </c>
      <c r="E34" s="10">
        <v>0</v>
      </c>
    </row>
    <row r="35" spans="1:5" ht="13.5" thickBot="1">
      <c r="A35" s="7" t="s">
        <v>35</v>
      </c>
      <c r="B35" s="16">
        <v>0</v>
      </c>
      <c r="C35" s="16">
        <v>0</v>
      </c>
      <c r="D35" s="16">
        <v>0</v>
      </c>
      <c r="E35" s="16">
        <v>0</v>
      </c>
    </row>
    <row r="36" spans="1:5" ht="14.25" thickTop="1" thickBot="1">
      <c r="A36" s="2" t="s">
        <v>36</v>
      </c>
      <c r="B36" s="12">
        <f>SUM(B32:B35)</f>
        <v>22135</v>
      </c>
      <c r="C36" s="12">
        <f>SUM(C32:C35)</f>
        <v>31636</v>
      </c>
      <c r="D36" s="12">
        <f>SUM(D32:D35)</f>
        <v>41768</v>
      </c>
      <c r="E36" s="12">
        <f>SUM(E32:E35)</f>
        <v>53270</v>
      </c>
    </row>
    <row r="37" spans="1:5" ht="13.5" thickTop="1">
      <c r="A37" s="2" t="s">
        <v>37</v>
      </c>
      <c r="B37" s="18"/>
      <c r="C37" s="18"/>
      <c r="D37" s="18"/>
      <c r="E37" s="18"/>
    </row>
    <row r="38" spans="1:5">
      <c r="A38" s="7" t="s">
        <v>38</v>
      </c>
      <c r="B38" s="13">
        <v>15000</v>
      </c>
      <c r="C38" s="13">
        <v>9000</v>
      </c>
      <c r="D38" s="13">
        <v>3000</v>
      </c>
      <c r="E38" s="13">
        <v>0</v>
      </c>
    </row>
    <row r="39" spans="1:5">
      <c r="A39" s="7" t="s">
        <v>39</v>
      </c>
      <c r="B39" s="10">
        <v>0</v>
      </c>
      <c r="C39" s="10">
        <v>0</v>
      </c>
      <c r="D39" s="10">
        <v>0</v>
      </c>
      <c r="E39" s="10">
        <v>0</v>
      </c>
    </row>
    <row r="40" spans="1:5">
      <c r="A40" s="7" t="s">
        <v>33</v>
      </c>
      <c r="B40" s="10">
        <v>0</v>
      </c>
      <c r="C40" s="10">
        <v>0</v>
      </c>
      <c r="D40" s="10">
        <v>0</v>
      </c>
      <c r="E40" s="10">
        <v>0</v>
      </c>
    </row>
    <row r="41" spans="1:5" ht="13.5" thickBot="1">
      <c r="A41" s="7" t="s">
        <v>41</v>
      </c>
      <c r="B41" s="16">
        <v>0</v>
      </c>
      <c r="C41" s="16">
        <v>0</v>
      </c>
      <c r="D41" s="16">
        <v>0</v>
      </c>
      <c r="E41" s="16">
        <v>0</v>
      </c>
    </row>
    <row r="42" spans="1:5" ht="14.25" thickTop="1" thickBot="1">
      <c r="A42" s="2" t="s">
        <v>42</v>
      </c>
      <c r="B42" s="12">
        <f>SUM(B38:B41)</f>
        <v>15000</v>
      </c>
      <c r="C42" s="12">
        <f>SUM(C38:C41)</f>
        <v>9000</v>
      </c>
      <c r="D42" s="12">
        <f>SUM(D38:D41)</f>
        <v>3000</v>
      </c>
      <c r="E42" s="12">
        <f>SUM(E38:E41)</f>
        <v>0</v>
      </c>
    </row>
    <row r="43" spans="1:5" ht="14.25" thickTop="1" thickBot="1">
      <c r="A43" s="2" t="s">
        <v>45</v>
      </c>
      <c r="B43" s="12">
        <f>B36+B42</f>
        <v>37135</v>
      </c>
      <c r="C43" s="12">
        <f>C36+C42</f>
        <v>40636</v>
      </c>
      <c r="D43" s="12">
        <f>D36+D42</f>
        <v>44768</v>
      </c>
      <c r="E43" s="12">
        <f>E36+E42</f>
        <v>53270</v>
      </c>
    </row>
    <row r="44" spans="1:5" ht="13.5" thickTop="1">
      <c r="B44" s="19"/>
      <c r="C44" s="19"/>
      <c r="D44" s="19"/>
      <c r="E44" s="19"/>
    </row>
    <row r="45" spans="1:5" ht="18">
      <c r="A45" s="5" t="s">
        <v>43</v>
      </c>
      <c r="B45" s="20">
        <f>B26-B43</f>
        <v>0</v>
      </c>
      <c r="C45" s="20">
        <f>C26-C43</f>
        <v>0</v>
      </c>
      <c r="D45" s="20">
        <f>D26-D43</f>
        <v>0</v>
      </c>
      <c r="E45" s="20">
        <f>E26-E43</f>
        <v>0</v>
      </c>
    </row>
    <row r="47" spans="1:5" ht="18">
      <c r="A47" s="39" t="s">
        <v>46</v>
      </c>
      <c r="B47" s="39"/>
      <c r="C47" s="39"/>
      <c r="D47" s="39"/>
      <c r="E47" s="39"/>
    </row>
    <row r="48" spans="1:5" ht="15.75">
      <c r="A48" s="37" t="s">
        <v>47</v>
      </c>
      <c r="B48" s="37"/>
      <c r="C48" s="37"/>
      <c r="D48" s="37"/>
      <c r="E48" s="37"/>
    </row>
    <row r="49" spans="1:5" ht="15.75">
      <c r="A49" s="37" t="s">
        <v>48</v>
      </c>
      <c r="B49" s="37"/>
      <c r="C49" s="37"/>
      <c r="D49" s="37"/>
      <c r="E49" s="37"/>
    </row>
    <row r="50" spans="1:5" ht="15.75">
      <c r="A50" s="37" t="s">
        <v>49</v>
      </c>
      <c r="B50" s="37"/>
      <c r="C50" s="37"/>
      <c r="D50" s="37"/>
      <c r="E50" s="37"/>
    </row>
    <row r="51" spans="1:5" ht="15.75">
      <c r="A51" s="37" t="s">
        <v>53</v>
      </c>
      <c r="B51" s="37"/>
      <c r="C51" s="37"/>
      <c r="D51" s="37"/>
      <c r="E51" s="37"/>
    </row>
    <row r="53" spans="1:5" ht="23.25">
      <c r="A53" s="38" t="s">
        <v>51</v>
      </c>
      <c r="B53" s="38"/>
      <c r="C53" s="38"/>
      <c r="D53" s="38"/>
      <c r="E53" s="38"/>
    </row>
    <row r="55" spans="1:5">
      <c r="A55" s="6" t="s">
        <v>1</v>
      </c>
      <c r="B55" s="6" t="s">
        <v>2</v>
      </c>
      <c r="C55" s="6" t="s">
        <v>3</v>
      </c>
      <c r="D55" s="6" t="s">
        <v>4</v>
      </c>
      <c r="E55" s="6" t="s">
        <v>5</v>
      </c>
    </row>
    <row r="56" spans="1:5">
      <c r="A56" s="29" t="s">
        <v>52</v>
      </c>
      <c r="B56" s="24">
        <v>144000</v>
      </c>
      <c r="C56" s="24">
        <v>180000</v>
      </c>
      <c r="D56" s="24">
        <v>198000</v>
      </c>
      <c r="E56" s="24">
        <v>222000</v>
      </c>
    </row>
    <row r="57" spans="1:5">
      <c r="A57" s="25" t="s">
        <v>74</v>
      </c>
      <c r="B57" s="14">
        <v>-110000</v>
      </c>
      <c r="C57" s="14">
        <v>-141500</v>
      </c>
      <c r="D57" s="14">
        <v>-153500</v>
      </c>
      <c r="E57" s="14">
        <v>-171500</v>
      </c>
    </row>
    <row r="58" spans="1:5">
      <c r="A58" s="2" t="s">
        <v>75</v>
      </c>
      <c r="B58" s="30">
        <f>SUM(B56:B57)</f>
        <v>34000</v>
      </c>
      <c r="C58" s="30">
        <f>SUM(C56:C57)</f>
        <v>38500</v>
      </c>
      <c r="D58" s="30">
        <f>SUM(D56:D57)</f>
        <v>44500</v>
      </c>
      <c r="E58" s="30">
        <f>SUM(E56:E57)</f>
        <v>50500</v>
      </c>
    </row>
    <row r="59" spans="1:5">
      <c r="A59" s="25" t="s">
        <v>76</v>
      </c>
      <c r="B59" s="14">
        <v>0</v>
      </c>
      <c r="C59" s="14">
        <v>0</v>
      </c>
      <c r="D59" s="14">
        <v>0</v>
      </c>
      <c r="E59" s="14">
        <v>0</v>
      </c>
    </row>
    <row r="60" spans="1:5">
      <c r="A60" s="25" t="s">
        <v>77</v>
      </c>
      <c r="B60" s="14">
        <v>-17910</v>
      </c>
      <c r="C60" s="14">
        <v>-19138</v>
      </c>
      <c r="D60" s="14">
        <v>-22170</v>
      </c>
      <c r="E60" s="14">
        <v>-24066</v>
      </c>
    </row>
    <row r="61" spans="1:5">
      <c r="A61" s="2" t="s">
        <v>78</v>
      </c>
      <c r="B61" s="30">
        <f>SUM(B58:B60)</f>
        <v>16090</v>
      </c>
      <c r="C61" s="30">
        <f>SUM(C58:C60)</f>
        <v>19362</v>
      </c>
      <c r="D61" s="30">
        <f>SUM(D58:D60)</f>
        <v>22330</v>
      </c>
      <c r="E61" s="30">
        <f>SUM(E58:E60)</f>
        <v>26434</v>
      </c>
    </row>
    <row r="62" spans="1:5">
      <c r="A62" s="2" t="s">
        <v>54</v>
      </c>
      <c r="B62" s="21"/>
      <c r="C62" s="21"/>
      <c r="D62" s="21"/>
      <c r="E62" s="21"/>
    </row>
    <row r="63" spans="1:5">
      <c r="A63" s="2" t="s">
        <v>56</v>
      </c>
      <c r="B63" s="30">
        <f>B61</f>
        <v>16090</v>
      </c>
      <c r="C63" s="30">
        <f>C61</f>
        <v>19362</v>
      </c>
      <c r="D63" s="30">
        <f>D61</f>
        <v>22330</v>
      </c>
      <c r="E63" s="30">
        <f>E61</f>
        <v>26434</v>
      </c>
    </row>
    <row r="64" spans="1:5">
      <c r="A64" s="27" t="s">
        <v>57</v>
      </c>
      <c r="B64" s="10">
        <v>0</v>
      </c>
      <c r="C64" s="10">
        <v>0</v>
      </c>
      <c r="D64" s="10">
        <v>0</v>
      </c>
      <c r="E64" s="10">
        <v>0</v>
      </c>
    </row>
    <row r="65" spans="1:5">
      <c r="A65" s="27" t="s">
        <v>60</v>
      </c>
      <c r="B65" s="10">
        <v>0</v>
      </c>
      <c r="C65" s="10">
        <v>0</v>
      </c>
      <c r="D65" s="10">
        <v>0</v>
      </c>
      <c r="E65" s="10">
        <v>0</v>
      </c>
    </row>
    <row r="66" spans="1:5">
      <c r="A66" s="27" t="s">
        <v>58</v>
      </c>
      <c r="B66" s="10">
        <v>0</v>
      </c>
      <c r="C66" s="10">
        <v>0</v>
      </c>
      <c r="D66" s="10">
        <v>0</v>
      </c>
      <c r="E66" s="10">
        <v>0</v>
      </c>
    </row>
    <row r="67" spans="1:5">
      <c r="A67" s="2" t="s">
        <v>59</v>
      </c>
      <c r="B67" s="30">
        <f>SUM(B63:B66)</f>
        <v>16090</v>
      </c>
      <c r="C67" s="30">
        <f>SUM(C63:C66)</f>
        <v>19362</v>
      </c>
      <c r="D67" s="30">
        <f>SUM(D63:D66)</f>
        <v>22330</v>
      </c>
      <c r="E67" s="30">
        <f>SUM(E63:E66)</f>
        <v>26434</v>
      </c>
    </row>
    <row r="68" spans="1:5">
      <c r="A68" s="8" t="s">
        <v>61</v>
      </c>
      <c r="B68" s="14">
        <v>-2755</v>
      </c>
      <c r="C68" s="14">
        <v>-1861</v>
      </c>
      <c r="D68" s="14">
        <v>-948</v>
      </c>
      <c r="E68" s="14">
        <v>-132</v>
      </c>
    </row>
    <row r="69" spans="1:5">
      <c r="A69" s="2" t="s">
        <v>62</v>
      </c>
      <c r="B69" s="30">
        <f>SUM(B67:B68)</f>
        <v>13335</v>
      </c>
      <c r="C69" s="30">
        <f>SUM(C67:C68)</f>
        <v>17501</v>
      </c>
      <c r="D69" s="30">
        <f>SUM(D67:D68)</f>
        <v>21382</v>
      </c>
      <c r="E69" s="30">
        <f>SUM(E67:E68)</f>
        <v>26302</v>
      </c>
    </row>
    <row r="70" spans="1:5">
      <c r="A70" s="28" t="s">
        <v>63</v>
      </c>
      <c r="B70" s="14">
        <v>0</v>
      </c>
      <c r="C70" s="14">
        <v>0</v>
      </c>
      <c r="D70" s="14">
        <v>-250</v>
      </c>
      <c r="E70" s="14">
        <v>-800</v>
      </c>
    </row>
    <row r="71" spans="1:5">
      <c r="A71" s="2" t="s">
        <v>64</v>
      </c>
      <c r="B71" s="30">
        <f>SUM(B69:B70)</f>
        <v>13335</v>
      </c>
      <c r="C71" s="30">
        <f>SUM(C69:C70)</f>
        <v>17501</v>
      </c>
      <c r="D71" s="30">
        <f>SUM(D69:D70)</f>
        <v>21132</v>
      </c>
      <c r="E71" s="30">
        <f>SUM(E69:E70)</f>
        <v>25502</v>
      </c>
    </row>
    <row r="72" spans="1:5">
      <c r="A72" s="8" t="s">
        <v>65</v>
      </c>
      <c r="B72" s="14">
        <v>0</v>
      </c>
      <c r="C72" s="14">
        <v>0</v>
      </c>
      <c r="D72" s="14">
        <v>0</v>
      </c>
      <c r="E72" s="14">
        <v>0</v>
      </c>
    </row>
    <row r="73" spans="1:5">
      <c r="A73" s="8" t="s">
        <v>66</v>
      </c>
      <c r="B73" s="14">
        <v>0</v>
      </c>
      <c r="C73" s="14">
        <v>0</v>
      </c>
      <c r="D73" s="14">
        <v>0</v>
      </c>
      <c r="E73" s="14">
        <v>0</v>
      </c>
    </row>
    <row r="74" spans="1:5">
      <c r="A74" s="2" t="s">
        <v>79</v>
      </c>
      <c r="B74" s="30">
        <f>SUM(B71:B73)</f>
        <v>13335</v>
      </c>
      <c r="C74" s="30">
        <f>SUM(C71:C73)</f>
        <v>17501</v>
      </c>
      <c r="D74" s="30">
        <f>SUM(D71:D73)</f>
        <v>21132</v>
      </c>
      <c r="E74" s="30">
        <f>SUM(E71:E73)</f>
        <v>25502</v>
      </c>
    </row>
    <row r="75" spans="1:5">
      <c r="A75" s="2" t="s">
        <v>67</v>
      </c>
      <c r="B75" s="21"/>
      <c r="C75" s="21"/>
      <c r="D75" s="21"/>
      <c r="E75" s="21"/>
    </row>
    <row r="76" spans="1:5">
      <c r="A76" s="2" t="s">
        <v>68</v>
      </c>
      <c r="B76" s="26">
        <v>0</v>
      </c>
      <c r="C76" s="31">
        <f>B83</f>
        <v>4135</v>
      </c>
      <c r="D76" s="31">
        <f>C83</f>
        <v>10011</v>
      </c>
      <c r="E76" s="31">
        <f>D83</f>
        <v>15973</v>
      </c>
    </row>
    <row r="77" spans="1:5">
      <c r="A77" s="27" t="s">
        <v>69</v>
      </c>
      <c r="B77" s="23">
        <v>0</v>
      </c>
      <c r="C77" s="23">
        <v>0</v>
      </c>
      <c r="D77" s="23">
        <v>0</v>
      </c>
      <c r="E77" s="23">
        <v>0</v>
      </c>
    </row>
    <row r="78" spans="1:5">
      <c r="A78" s="2" t="s">
        <v>70</v>
      </c>
      <c r="B78" s="30">
        <f>SUM(B76:B77)</f>
        <v>0</v>
      </c>
      <c r="C78" s="30">
        <f>SUM(C76:C77)</f>
        <v>4135</v>
      </c>
      <c r="D78" s="30">
        <f>SUM(D76:D77)</f>
        <v>10011</v>
      </c>
      <c r="E78" s="30">
        <f>SUM(E76:E77)</f>
        <v>15973</v>
      </c>
    </row>
    <row r="79" spans="1:5">
      <c r="A79" s="2" t="s">
        <v>80</v>
      </c>
      <c r="B79" s="30">
        <f>B74</f>
        <v>13335</v>
      </c>
      <c r="C79" s="30">
        <f>C74</f>
        <v>17501</v>
      </c>
      <c r="D79" s="30">
        <f>D74</f>
        <v>21132</v>
      </c>
      <c r="E79" s="30">
        <f>E74</f>
        <v>25502</v>
      </c>
    </row>
    <row r="80" spans="1:5">
      <c r="A80" s="8" t="s">
        <v>71</v>
      </c>
      <c r="B80" s="14">
        <v>-7200</v>
      </c>
      <c r="C80" s="14">
        <v>-9000</v>
      </c>
      <c r="D80" s="14">
        <v>-12000</v>
      </c>
      <c r="E80" s="14">
        <v>-15000</v>
      </c>
    </row>
    <row r="81" spans="1:5">
      <c r="A81" s="8" t="s">
        <v>72</v>
      </c>
      <c r="B81" s="14">
        <v>-2000</v>
      </c>
      <c r="C81" s="14">
        <v>-2625</v>
      </c>
      <c r="D81" s="14">
        <v>-3170</v>
      </c>
      <c r="E81" s="14">
        <v>-3825</v>
      </c>
    </row>
    <row r="82" spans="1:5">
      <c r="A82" s="8" t="s">
        <v>73</v>
      </c>
      <c r="B82" s="14">
        <v>0</v>
      </c>
      <c r="C82" s="14">
        <v>0</v>
      </c>
      <c r="D82" s="14">
        <v>0</v>
      </c>
      <c r="E82" s="14">
        <v>0</v>
      </c>
    </row>
    <row r="83" spans="1:5">
      <c r="A83" s="2" t="s">
        <v>81</v>
      </c>
      <c r="B83" s="30">
        <f>SUM(B79:B82)</f>
        <v>4135</v>
      </c>
      <c r="C83" s="30">
        <f>SUM(C78:C82)</f>
        <v>10011</v>
      </c>
      <c r="D83" s="30">
        <f>SUM(D78:D82)</f>
        <v>15973</v>
      </c>
      <c r="E83" s="30">
        <f>SUM(E78:E82)</f>
        <v>22650</v>
      </c>
    </row>
    <row r="85" spans="1:5" ht="18">
      <c r="A85" s="39" t="s">
        <v>46</v>
      </c>
      <c r="B85" s="39"/>
      <c r="C85" s="39"/>
      <c r="D85" s="39"/>
      <c r="E85" s="39"/>
    </row>
    <row r="86" spans="1:5" ht="15.75">
      <c r="A86" s="37" t="s">
        <v>82</v>
      </c>
      <c r="B86" s="37"/>
      <c r="C86" s="37"/>
      <c r="D86" s="37"/>
      <c r="E86" s="37"/>
    </row>
    <row r="87" spans="1:5" ht="15.75">
      <c r="A87" s="37" t="s">
        <v>83</v>
      </c>
      <c r="B87" s="37"/>
      <c r="C87" s="37"/>
      <c r="D87" s="37"/>
      <c r="E87" s="37"/>
    </row>
    <row r="88" spans="1:5" ht="15.75">
      <c r="A88" s="37" t="s">
        <v>84</v>
      </c>
      <c r="B88" s="37"/>
      <c r="C88" s="37"/>
      <c r="D88" s="37"/>
      <c r="E88" s="37"/>
    </row>
    <row r="89" spans="1:5" ht="15.75">
      <c r="A89" s="37" t="s">
        <v>85</v>
      </c>
      <c r="B89" s="37"/>
      <c r="C89" s="37"/>
      <c r="D89" s="37"/>
      <c r="E89" s="37"/>
    </row>
    <row r="90" spans="1:5" ht="15.75">
      <c r="A90" s="37" t="s">
        <v>86</v>
      </c>
      <c r="B90" s="37"/>
      <c r="C90" s="37"/>
      <c r="D90" s="37"/>
      <c r="E90" s="37"/>
    </row>
    <row r="92" spans="1:5" ht="23.25">
      <c r="A92" s="38" t="s">
        <v>87</v>
      </c>
      <c r="B92" s="38"/>
      <c r="C92" s="38"/>
      <c r="D92" s="38"/>
      <c r="E92" s="38"/>
    </row>
    <row r="94" spans="1:5" ht="18">
      <c r="A94" s="33" t="s">
        <v>88</v>
      </c>
    </row>
    <row r="95" spans="1:5">
      <c r="A95" s="32" t="s">
        <v>1</v>
      </c>
      <c r="B95" s="32" t="s">
        <v>2</v>
      </c>
      <c r="C95" s="32" t="s">
        <v>3</v>
      </c>
      <c r="D95" s="32" t="s">
        <v>4</v>
      </c>
      <c r="E95" s="32" t="s">
        <v>5</v>
      </c>
    </row>
    <row r="96" spans="1:5">
      <c r="A96" s="7" t="s">
        <v>89</v>
      </c>
      <c r="B96" s="34">
        <f>(B58/B56)</f>
        <v>0.2361111111111111</v>
      </c>
      <c r="C96" s="34">
        <f>(C58/C56)</f>
        <v>0.21388888888888888</v>
      </c>
      <c r="D96" s="34">
        <f>(D58/D56)</f>
        <v>0.22474747474747475</v>
      </c>
      <c r="E96" s="34">
        <f>(E58/E56)</f>
        <v>0.22747747747747749</v>
      </c>
    </row>
    <row r="97" spans="1:5">
      <c r="A97" s="7" t="s">
        <v>91</v>
      </c>
      <c r="B97" s="34">
        <f>B61/B56</f>
        <v>0.11173611111111111</v>
      </c>
      <c r="C97" s="34">
        <f>C61/C56</f>
        <v>0.10756666666666667</v>
      </c>
      <c r="D97" s="34">
        <f>D61/D56</f>
        <v>0.11277777777777778</v>
      </c>
      <c r="E97" s="34">
        <f>E61/E56</f>
        <v>0.11907207207207207</v>
      </c>
    </row>
    <row r="98" spans="1:5">
      <c r="A98" s="7" t="s">
        <v>90</v>
      </c>
      <c r="B98" s="35">
        <f>B56/B18</f>
        <v>3.8777433687895515</v>
      </c>
      <c r="C98" s="35">
        <f>C56/C18</f>
        <v>4.4295698395511369</v>
      </c>
      <c r="D98" s="35">
        <f>D56/D18</f>
        <v>4.4228020014295923</v>
      </c>
      <c r="E98" s="35">
        <f>E56/E18</f>
        <v>4.1674488455040359</v>
      </c>
    </row>
    <row r="99" spans="1:5">
      <c r="A99" s="7" t="s">
        <v>93</v>
      </c>
      <c r="B99" s="34">
        <f>B61/B18</f>
        <v>0.43328396391544366</v>
      </c>
      <c r="C99" s="34">
        <f>C61/C18</f>
        <v>0.47647406240771728</v>
      </c>
      <c r="D99" s="34">
        <f>D61/D18</f>
        <v>0.49879378127233737</v>
      </c>
      <c r="E99" s="34">
        <f>E61/E18</f>
        <v>0.49622676928853016</v>
      </c>
    </row>
    <row r="100" spans="1:5">
      <c r="A100" s="7" t="s">
        <v>92</v>
      </c>
      <c r="B100" s="34">
        <f>B67/B26</f>
        <v>0.43328396391544366</v>
      </c>
      <c r="C100" s="34">
        <f>C67/C26</f>
        <v>0.47647406240771728</v>
      </c>
      <c r="D100" s="34">
        <f>D67/D26</f>
        <v>0.49879378127233737</v>
      </c>
      <c r="E100" s="34">
        <f>E67/E26</f>
        <v>0.49622676928853016</v>
      </c>
    </row>
    <row r="102" spans="1:5" ht="18">
      <c r="A102" s="36" t="s">
        <v>94</v>
      </c>
    </row>
    <row r="103" spans="1:5">
      <c r="A103" s="32" t="s">
        <v>1</v>
      </c>
      <c r="B103" s="32" t="s">
        <v>2</v>
      </c>
      <c r="C103" s="32" t="s">
        <v>3</v>
      </c>
      <c r="D103" s="32" t="s">
        <v>4</v>
      </c>
      <c r="E103" s="32" t="s">
        <v>5</v>
      </c>
    </row>
    <row r="104" spans="1:5">
      <c r="A104" s="7" t="s">
        <v>95</v>
      </c>
      <c r="B104" s="22">
        <f>B11+B12+B13</f>
        <v>11765</v>
      </c>
      <c r="C104" s="22">
        <f>C11+C12+C13</f>
        <v>15728</v>
      </c>
      <c r="D104" s="22">
        <f>D11+D12+D13</f>
        <v>21210</v>
      </c>
      <c r="E104" s="22">
        <f>E11+E12+E13</f>
        <v>31966</v>
      </c>
    </row>
    <row r="105" spans="1:5">
      <c r="A105" s="7" t="s">
        <v>96</v>
      </c>
      <c r="B105" s="22">
        <f>B104+B10</f>
        <v>21765</v>
      </c>
      <c r="C105" s="22">
        <f>C104+C10</f>
        <v>28228</v>
      </c>
      <c r="D105" s="22">
        <f>D104+D10</f>
        <v>36210</v>
      </c>
      <c r="E105" s="22">
        <f>E104+E10</f>
        <v>49466</v>
      </c>
    </row>
    <row r="106" spans="1:5">
      <c r="A106" s="7" t="s">
        <v>97</v>
      </c>
      <c r="B106" s="22">
        <f>(B38+B39)-(B14+B15+B16+B17)</f>
        <v>15560</v>
      </c>
      <c r="C106" s="22">
        <f>(C38+C39)-(C14+C15+C16+C17)</f>
        <v>10752</v>
      </c>
      <c r="D106" s="22">
        <f>(D38+D39)-(D14+D15+D16+D17)</f>
        <v>6832</v>
      </c>
      <c r="E106" s="22">
        <f>(E38+E39)-(E14+E15+E16+E17)</f>
        <v>6816</v>
      </c>
    </row>
    <row r="107" spans="1:5">
      <c r="A107" s="7" t="s">
        <v>98</v>
      </c>
      <c r="B107" s="35">
        <f>B105/B106</f>
        <v>1.3987789203084833</v>
      </c>
      <c r="C107" s="35">
        <f>C105/C106</f>
        <v>2.6253720238095237</v>
      </c>
      <c r="D107" s="35">
        <f>D105/D106</f>
        <v>5.3000585480093676</v>
      </c>
      <c r="E107" s="35">
        <f>E105/E106</f>
        <v>7.257335680751174</v>
      </c>
    </row>
    <row r="108" spans="1:5">
      <c r="A108" s="7" t="s">
        <v>99</v>
      </c>
      <c r="B108" s="35">
        <f>B104/B106</f>
        <v>0.75610539845758351</v>
      </c>
      <c r="C108" s="35">
        <f>C104/C106</f>
        <v>1.4627976190476191</v>
      </c>
      <c r="D108" s="35">
        <f>D104/D106</f>
        <v>3.1045081967213113</v>
      </c>
      <c r="E108" s="35">
        <f>E104/E106</f>
        <v>4.689847417840376</v>
      </c>
    </row>
    <row r="110" spans="1:5" ht="18">
      <c r="A110" s="36" t="s">
        <v>100</v>
      </c>
    </row>
    <row r="111" spans="1:5">
      <c r="A111" s="32" t="s">
        <v>1</v>
      </c>
      <c r="B111" s="32" t="s">
        <v>2</v>
      </c>
      <c r="C111" s="32" t="s">
        <v>3</v>
      </c>
      <c r="D111" s="32" t="s">
        <v>4</v>
      </c>
      <c r="E111" s="32" t="s">
        <v>5</v>
      </c>
    </row>
    <row r="112" spans="1:5">
      <c r="A112" s="7" t="s">
        <v>27</v>
      </c>
      <c r="B112" s="22">
        <f>B10+B11+B14</f>
        <v>10000</v>
      </c>
      <c r="C112" s="22">
        <f>C10+C11+C14</f>
        <v>12500</v>
      </c>
      <c r="D112" s="22">
        <f>D10+D11+D14</f>
        <v>15000</v>
      </c>
      <c r="E112" s="22">
        <f>E10+E11+E14</f>
        <v>17500</v>
      </c>
    </row>
    <row r="113" spans="1:5">
      <c r="A113" s="7" t="s">
        <v>101</v>
      </c>
      <c r="B113" s="22">
        <f>B9+B25+B10+B11+B12+B13</f>
        <v>37695</v>
      </c>
      <c r="C113" s="22">
        <f>C9+C25+C10+C11+C12+C13</f>
        <v>42388</v>
      </c>
      <c r="D113" s="22">
        <f>D9+D25+D10+D11+D12+D13</f>
        <v>48600</v>
      </c>
      <c r="E113" s="22">
        <f>E9+E25+E10+E11+E12+E13</f>
        <v>60086</v>
      </c>
    </row>
    <row r="114" spans="1:5">
      <c r="A114" s="7" t="s">
        <v>102</v>
      </c>
      <c r="B114" s="34">
        <f>B112/B113</f>
        <v>0.26528717336516777</v>
      </c>
      <c r="C114" s="34">
        <f>C112/C113</f>
        <v>0.29489478154194582</v>
      </c>
      <c r="D114" s="34">
        <f>D112/D113</f>
        <v>0.30864197530864196</v>
      </c>
      <c r="E114" s="34">
        <f>E112/E113</f>
        <v>0.29124920946643146</v>
      </c>
    </row>
    <row r="115" spans="1:5">
      <c r="A115" s="7" t="s">
        <v>103</v>
      </c>
      <c r="B115" s="34">
        <f>B112/B56</f>
        <v>6.9444444444444448E-2</v>
      </c>
      <c r="C115" s="34">
        <f>C112/C56</f>
        <v>6.9444444444444448E-2</v>
      </c>
      <c r="D115" s="34">
        <f>D112/D56</f>
        <v>7.575757575757576E-2</v>
      </c>
      <c r="E115" s="34">
        <f>E112/E56</f>
        <v>7.8828828828828829E-2</v>
      </c>
    </row>
    <row r="116" spans="1:5">
      <c r="A116" s="7" t="s">
        <v>104</v>
      </c>
      <c r="B116" s="22">
        <f>(B11/B56)*365</f>
        <v>0</v>
      </c>
      <c r="C116" s="22">
        <f>(C11/C56)*365</f>
        <v>0</v>
      </c>
      <c r="D116" s="22">
        <f>(D11/D56)*365</f>
        <v>0</v>
      </c>
      <c r="E116" s="22">
        <f>(E11/E56)*365</f>
        <v>0</v>
      </c>
    </row>
    <row r="117" spans="1:5">
      <c r="A117" s="7" t="s">
        <v>105</v>
      </c>
      <c r="B117" s="22">
        <f>-(B10/B57)*365</f>
        <v>33.18181818181818</v>
      </c>
      <c r="C117" s="22">
        <f>-(C10/C57)*365</f>
        <v>32.243816254416963</v>
      </c>
      <c r="D117" s="22">
        <f>-(D10/D57)*365</f>
        <v>35.667752442996743</v>
      </c>
      <c r="E117" s="22">
        <f>-(E10/E57)*365</f>
        <v>37.244897959183675</v>
      </c>
    </row>
    <row r="118" spans="1:5">
      <c r="A118" s="7" t="s">
        <v>106</v>
      </c>
      <c r="B118" s="22">
        <f>(B14/B57)*365</f>
        <v>0</v>
      </c>
      <c r="C118" s="22">
        <f>(C14/C57)*365</f>
        <v>0</v>
      </c>
      <c r="D118" s="22">
        <f>(D14/D57)*365</f>
        <v>0</v>
      </c>
      <c r="E118" s="22">
        <f>(E14/E57)*365</f>
        <v>0</v>
      </c>
    </row>
    <row r="119" spans="1:5">
      <c r="A119" s="7" t="s">
        <v>107</v>
      </c>
      <c r="B119" s="22">
        <f>-(B39/B57)*365</f>
        <v>0</v>
      </c>
      <c r="C119" s="22">
        <f>-(C39/C57)*365</f>
        <v>0</v>
      </c>
      <c r="D119" s="22">
        <f>-(D39/D57)*365</f>
        <v>0</v>
      </c>
      <c r="E119" s="22">
        <f>-(E39/E57)*365</f>
        <v>0</v>
      </c>
    </row>
    <row r="121" spans="1:5" ht="18">
      <c r="A121" s="36" t="s">
        <v>108</v>
      </c>
    </row>
    <row r="122" spans="1:5">
      <c r="A122" s="7" t="s">
        <v>109</v>
      </c>
      <c r="B122" s="35">
        <f>B42/B32</f>
        <v>0.67765981477298398</v>
      </c>
      <c r="C122" s="35">
        <f>C42/C32</f>
        <v>0.28448602857504107</v>
      </c>
      <c r="D122" s="35">
        <f>D42/D32</f>
        <v>7.1825320819766322E-2</v>
      </c>
      <c r="E122" s="35">
        <f>E42/E32</f>
        <v>0</v>
      </c>
    </row>
    <row r="123" spans="1:5">
      <c r="A123" s="7" t="s">
        <v>110</v>
      </c>
      <c r="B123" s="35">
        <f>(-(B14+B15+B16+B17)+(B34+B35+B42))/B32</f>
        <v>0.70295911452450865</v>
      </c>
      <c r="C123" s="35">
        <f>(-(C14+C15+C16+C17)+(C34+C35+C42))/C32</f>
        <v>0.33986597547098241</v>
      </c>
      <c r="D123" s="35">
        <f>(-(D14+D15+D16+D17)+(D34+D35+D42))/D32</f>
        <v>0.16357019728021452</v>
      </c>
      <c r="E123" s="35">
        <f>(-(E14+E15+E16+E17)+(E34+E35+E42))/E32</f>
        <v>0.12795194293223203</v>
      </c>
    </row>
    <row r="124" spans="1:5">
      <c r="A124" s="7" t="s">
        <v>111</v>
      </c>
      <c r="B124" s="35">
        <f>-B68/B63</f>
        <v>0.17122436295835922</v>
      </c>
      <c r="C124" s="35">
        <f>-C68/C63</f>
        <v>9.6116103708294598E-2</v>
      </c>
      <c r="D124" s="35">
        <f>-D68/D63</f>
        <v>4.2454097626511422E-2</v>
      </c>
      <c r="E124" s="35">
        <f>-E68/E63</f>
        <v>4.9935688885526215E-3</v>
      </c>
    </row>
    <row r="125" spans="1:5">
      <c r="A125" s="7" t="s">
        <v>112</v>
      </c>
      <c r="B125" s="35">
        <f>-B80/B63</f>
        <v>0.44748290863890616</v>
      </c>
      <c r="C125" s="35">
        <f>-C80/C63</f>
        <v>0.46482801363495507</v>
      </c>
      <c r="D125" s="35">
        <f>-D80/D63</f>
        <v>0.53739364084191665</v>
      </c>
      <c r="E125" s="35">
        <f>-E80/E63</f>
        <v>0.56745101006279797</v>
      </c>
    </row>
  </sheetData>
  <sheetProtection password="C58F" sheet="1" objects="1" scenarios="1"/>
  <protectedRanges>
    <protectedRange password="C58F" sqref="B56:E57 B59:E60 B64:E66 B68:E68 B70:E70 B72:E73 B76 B77:E77 B80:E82" name="Range8"/>
    <protectedRange password="C58F" sqref="B38:E41" name="Range7"/>
    <protectedRange password="C58F" sqref="B33:E35" name="Range6"/>
    <protectedRange password="C58F" sqref="B30:E31" name="Range5"/>
    <protectedRange password="C58F" sqref="B28:E28" name="Range4"/>
    <protectedRange password="C58F" sqref="B20:E24" name="Range3"/>
    <protectedRange password="C58F" sqref="B10:E17" name="Range2"/>
    <protectedRange password="C58F" sqref="B5:E8" name="Range1"/>
  </protectedRanges>
  <mergeCells count="14">
    <mergeCell ref="A50:E50"/>
    <mergeCell ref="A53:E53"/>
    <mergeCell ref="A51:E51"/>
    <mergeCell ref="A85:E85"/>
    <mergeCell ref="A1:E1"/>
    <mergeCell ref="A48:E48"/>
    <mergeCell ref="A47:E47"/>
    <mergeCell ref="A49:E49"/>
    <mergeCell ref="A90:E90"/>
    <mergeCell ref="A92:E92"/>
    <mergeCell ref="A86:E86"/>
    <mergeCell ref="A87:E87"/>
    <mergeCell ref="A88:E88"/>
    <mergeCell ref="A89:E89"/>
  </mergeCells>
  <phoneticPr fontId="4" type="noConversion"/>
  <pageMargins left="0.75" right="0.75" top="1" bottom="1" header="0.5" footer="0.5"/>
  <pageSetup orientation="portrait" verticalDpi="0" r:id="rId1"/>
  <headerFooter alignWithMargins="0"/>
  <ignoredErrors>
    <ignoredError sqref="B61:E61 B58:E5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Raed AL-Johari</dc:creator>
  <cp:lastModifiedBy>user</cp:lastModifiedBy>
  <dcterms:created xsi:type="dcterms:W3CDTF">2007-03-16T15:29:07Z</dcterms:created>
  <dcterms:modified xsi:type="dcterms:W3CDTF">2015-11-24T05:56:55Z</dcterms:modified>
</cp:coreProperties>
</file>